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VA52\home\Соглашение 2024\"/>
    </mc:Choice>
  </mc:AlternateContent>
  <workbookProtection lockStructure="1"/>
  <bookViews>
    <workbookView xWindow="0" yWindow="0" windowWidth="28800" windowHeight="12330" activeTab="3"/>
  </bookViews>
  <sheets>
    <sheet name="расшифровка" sheetId="6" r:id="rId1"/>
    <sheet name="контроль" sheetId="7" r:id="rId2"/>
    <sheet name="раздел 1" sheetId="4" r:id="rId3"/>
    <sheet name="раздел 2" sheetId="5" r:id="rId4"/>
  </sheets>
  <definedNames>
    <definedName name="sub_26310" localSheetId="3">'раздел 2'!$C$12</definedName>
    <definedName name="sub_263101" localSheetId="3">'раздел 2'!$C$13</definedName>
    <definedName name="sub_26320" localSheetId="3">'раздел 2'!$C$18</definedName>
    <definedName name="_xlnm.Print_Area" localSheetId="3">'раздел 2'!$A$1:$J$66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5" l="1"/>
  <c r="F17" i="5"/>
  <c r="G17" i="5"/>
  <c r="H17" i="5"/>
  <c r="F40" i="5" l="1"/>
  <c r="H20" i="5"/>
  <c r="G20" i="5"/>
  <c r="F20" i="5"/>
  <c r="B51" i="6"/>
  <c r="J26" i="6" l="1"/>
  <c r="J25" i="6"/>
  <c r="J24" i="6"/>
  <c r="J23" i="6"/>
  <c r="J17" i="6"/>
  <c r="J11" i="6"/>
  <c r="J10" i="6"/>
  <c r="J9" i="6"/>
  <c r="J8" i="6"/>
  <c r="J15" i="6"/>
  <c r="J7" i="6" l="1"/>
  <c r="C50" i="6"/>
  <c r="F88" i="4" l="1"/>
  <c r="I16" i="6"/>
  <c r="H31" i="6" l="1"/>
  <c r="B50" i="6" l="1"/>
  <c r="B49" i="6"/>
  <c r="B48" i="6"/>
  <c r="B47" i="6"/>
  <c r="B45" i="6"/>
  <c r="B44" i="6" s="1"/>
  <c r="B43" i="6"/>
  <c r="B42" i="6"/>
  <c r="B41" i="6"/>
  <c r="B39" i="6"/>
  <c r="B38" i="6"/>
  <c r="B37" i="6"/>
  <c r="B35" i="6"/>
  <c r="B34" i="6"/>
  <c r="B33" i="6"/>
  <c r="B32" i="6"/>
  <c r="B40" i="6" l="1"/>
  <c r="B36" i="6"/>
  <c r="B46" i="6"/>
  <c r="G79" i="4" l="1"/>
  <c r="M32" i="6"/>
  <c r="L48" i="6"/>
  <c r="O48" i="6" s="1"/>
  <c r="L49" i="6"/>
  <c r="L41" i="6"/>
  <c r="L33" i="6"/>
  <c r="L34" i="6"/>
  <c r="L35" i="6"/>
  <c r="L32" i="6"/>
  <c r="H46" i="6" l="1"/>
  <c r="G29" i="5" s="1"/>
  <c r="G15" i="5" s="1"/>
  <c r="I46" i="6" l="1"/>
  <c r="G38" i="5" s="1"/>
  <c r="G36" i="5" s="1"/>
  <c r="L50" i="6"/>
  <c r="G47" i="6"/>
  <c r="L47" i="6" s="1"/>
  <c r="H41" i="6"/>
  <c r="G42" i="6"/>
  <c r="H42" i="6"/>
  <c r="H43" i="6"/>
  <c r="I43" i="6"/>
  <c r="G43" i="6"/>
  <c r="G37" i="6"/>
  <c r="G38" i="6"/>
  <c r="G39" i="6"/>
  <c r="I40" i="6" l="1"/>
  <c r="G40" i="6"/>
  <c r="G46" i="6" l="1"/>
  <c r="G41" i="5" s="1"/>
  <c r="O35" i="6" l="1"/>
  <c r="G66" i="4" s="1"/>
  <c r="O32" i="6"/>
  <c r="G61" i="4" s="1"/>
  <c r="O50" i="6"/>
  <c r="N46" i="6"/>
  <c r="H38" i="5" s="1"/>
  <c r="H36" i="5" s="1"/>
  <c r="M46" i="6"/>
  <c r="N45" i="6"/>
  <c r="O45" i="6" s="1"/>
  <c r="M44" i="6"/>
  <c r="L44" i="6"/>
  <c r="O42" i="6"/>
  <c r="O41" i="6"/>
  <c r="G77" i="4" s="1"/>
  <c r="G75" i="4" s="1"/>
  <c r="M40" i="6"/>
  <c r="N39" i="6"/>
  <c r="N38" i="6"/>
  <c r="N37" i="6"/>
  <c r="O37" i="6"/>
  <c r="M36" i="6"/>
  <c r="O34" i="6"/>
  <c r="O33" i="6"/>
  <c r="G62" i="4" s="1"/>
  <c r="N31" i="6"/>
  <c r="M31" i="6"/>
  <c r="H23" i="5" l="1"/>
  <c r="H29" i="5"/>
  <c r="H15" i="5" s="1"/>
  <c r="N40" i="6"/>
  <c r="O39" i="6"/>
  <c r="N44" i="6"/>
  <c r="O44" i="6" s="1"/>
  <c r="M51" i="6"/>
  <c r="G47" i="4" s="1"/>
  <c r="L36" i="6"/>
  <c r="O38" i="6"/>
  <c r="O36" i="6" s="1"/>
  <c r="L40" i="6"/>
  <c r="L31" i="6"/>
  <c r="O31" i="6"/>
  <c r="N36" i="6"/>
  <c r="O47" i="6"/>
  <c r="O43" i="6"/>
  <c r="O40" i="6" s="1"/>
  <c r="G87" i="4" l="1"/>
  <c r="N51" i="6"/>
  <c r="O49" i="6"/>
  <c r="G88" i="4" s="1"/>
  <c r="L46" i="6"/>
  <c r="L51" i="6" l="1"/>
  <c r="G40" i="4" s="1"/>
  <c r="O46" i="6"/>
  <c r="O51" i="6" s="1"/>
  <c r="J49" i="6"/>
  <c r="J50" i="6"/>
  <c r="D49" i="6"/>
  <c r="C49" i="6"/>
  <c r="E25" i="6"/>
  <c r="E49" i="6" l="1"/>
  <c r="E88" i="4" s="1"/>
  <c r="D50" i="6"/>
  <c r="C48" i="6"/>
  <c r="D48" i="6"/>
  <c r="C47" i="6"/>
  <c r="D47" i="6"/>
  <c r="C43" i="6"/>
  <c r="D43" i="6"/>
  <c r="C42" i="6"/>
  <c r="D42" i="6"/>
  <c r="C41" i="6"/>
  <c r="D41" i="6"/>
  <c r="C35" i="6"/>
  <c r="D35" i="6"/>
  <c r="C34" i="6"/>
  <c r="D34" i="6"/>
  <c r="C33" i="6"/>
  <c r="D33" i="6"/>
  <c r="C32" i="6"/>
  <c r="D32" i="6"/>
  <c r="P26" i="6"/>
  <c r="P24" i="6"/>
  <c r="P23" i="6"/>
  <c r="O22" i="6"/>
  <c r="N22" i="6"/>
  <c r="M22" i="6"/>
  <c r="P21" i="6"/>
  <c r="P20" i="6" s="1"/>
  <c r="O20" i="6"/>
  <c r="N20" i="6"/>
  <c r="M20" i="6"/>
  <c r="P19" i="6"/>
  <c r="P18" i="6"/>
  <c r="P17" i="6"/>
  <c r="O16" i="6"/>
  <c r="N16" i="6"/>
  <c r="M16" i="6"/>
  <c r="P15" i="6"/>
  <c r="P14" i="6"/>
  <c r="P13" i="6"/>
  <c r="O12" i="6"/>
  <c r="N12" i="6"/>
  <c r="P11" i="6"/>
  <c r="P10" i="6"/>
  <c r="P9" i="6"/>
  <c r="P8" i="6"/>
  <c r="O7" i="6"/>
  <c r="N7" i="6"/>
  <c r="M7" i="6"/>
  <c r="C31" i="6" l="1"/>
  <c r="P12" i="6"/>
  <c r="P16" i="6"/>
  <c r="O27" i="6"/>
  <c r="P7" i="6"/>
  <c r="N27" i="6"/>
  <c r="P22" i="6"/>
  <c r="M27" i="6"/>
  <c r="P27" i="6" l="1"/>
  <c r="E32" i="4" s="1"/>
  <c r="F94" i="4"/>
  <c r="G94" i="4"/>
  <c r="E95" i="4"/>
  <c r="F86" i="4"/>
  <c r="G86" i="4"/>
  <c r="G12" i="6"/>
  <c r="G36" i="6" s="1"/>
  <c r="E26" i="6"/>
  <c r="E50" i="6" l="1"/>
  <c r="E86" i="4" s="1"/>
  <c r="H22" i="6" l="1"/>
  <c r="I22" i="6"/>
  <c r="G22" i="6"/>
  <c r="C22" i="6"/>
  <c r="D22" i="6"/>
  <c r="B22" i="6"/>
  <c r="E44" i="4" l="1"/>
  <c r="B7" i="6" l="1"/>
  <c r="C7" i="6"/>
  <c r="D7" i="6"/>
  <c r="G7" i="6"/>
  <c r="H7" i="6"/>
  <c r="H27" i="6" s="1"/>
  <c r="I7" i="6"/>
  <c r="E8" i="6"/>
  <c r="E9" i="6"/>
  <c r="E10" i="6"/>
  <c r="E11" i="6"/>
  <c r="C12" i="6"/>
  <c r="D12" i="6"/>
  <c r="H12" i="6"/>
  <c r="J12" i="6" s="1"/>
  <c r="I12" i="6"/>
  <c r="E13" i="6"/>
  <c r="J13" i="6"/>
  <c r="E14" i="6"/>
  <c r="J14" i="6"/>
  <c r="E15" i="6"/>
  <c r="B16" i="6"/>
  <c r="C16" i="6"/>
  <c r="D16" i="6"/>
  <c r="G16" i="6"/>
  <c r="H16" i="6"/>
  <c r="E17" i="6"/>
  <c r="E18" i="6"/>
  <c r="J18" i="6"/>
  <c r="J16" i="6" s="1"/>
  <c r="E19" i="6"/>
  <c r="J19" i="6"/>
  <c r="B20" i="6"/>
  <c r="C20" i="6"/>
  <c r="D20" i="6"/>
  <c r="G20" i="6"/>
  <c r="H20" i="6"/>
  <c r="I20" i="6"/>
  <c r="E21" i="6"/>
  <c r="E20" i="6" s="1"/>
  <c r="J21" i="6"/>
  <c r="J20" i="6" s="1"/>
  <c r="E23" i="6"/>
  <c r="E24" i="6"/>
  <c r="F27" i="6"/>
  <c r="F36" i="6"/>
  <c r="C37" i="6"/>
  <c r="D37" i="6"/>
  <c r="C38" i="6"/>
  <c r="D38" i="6"/>
  <c r="C39" i="6"/>
  <c r="E74" i="4" s="1"/>
  <c r="E71" i="4" s="1"/>
  <c r="E68" i="4" s="1"/>
  <c r="D39" i="6"/>
  <c r="C45" i="6"/>
  <c r="C44" i="6" s="1"/>
  <c r="D45" i="6"/>
  <c r="D44" i="6" s="1"/>
  <c r="G27" i="6" l="1"/>
  <c r="J22" i="6"/>
  <c r="J27" i="6" s="1"/>
  <c r="H51" i="6"/>
  <c r="F47" i="4" s="1"/>
  <c r="J47" i="6"/>
  <c r="E47" i="4"/>
  <c r="B27" i="6"/>
  <c r="I27" i="6"/>
  <c r="J42" i="6"/>
  <c r="J44" i="6"/>
  <c r="J39" i="6"/>
  <c r="E22" i="6"/>
  <c r="C46" i="6"/>
  <c r="F29" i="5" s="1"/>
  <c r="F15" i="5" s="1"/>
  <c r="F7" i="5" s="1"/>
  <c r="D46" i="6"/>
  <c r="J34" i="6"/>
  <c r="J33" i="6"/>
  <c r="J35" i="6"/>
  <c r="F66" i="4" s="1"/>
  <c r="F64" i="4" s="1"/>
  <c r="I31" i="6"/>
  <c r="E32" i="6"/>
  <c r="J48" i="6"/>
  <c r="F87" i="4" s="1"/>
  <c r="F82" i="4" s="1"/>
  <c r="J45" i="6"/>
  <c r="J32" i="6"/>
  <c r="F61" i="4" s="1"/>
  <c r="E16" i="6"/>
  <c r="D27" i="6"/>
  <c r="E45" i="6"/>
  <c r="D40" i="6"/>
  <c r="J43" i="6"/>
  <c r="D31" i="6"/>
  <c r="E43" i="6"/>
  <c r="E34" i="6"/>
  <c r="E47" i="6"/>
  <c r="E85" i="4" s="1"/>
  <c r="E38" i="6"/>
  <c r="E35" i="6"/>
  <c r="E33" i="6"/>
  <c r="E42" i="6"/>
  <c r="E78" i="4" s="1"/>
  <c r="C40" i="6"/>
  <c r="C27" i="6"/>
  <c r="J37" i="6"/>
  <c r="J38" i="6"/>
  <c r="E12" i="6"/>
  <c r="E39" i="6"/>
  <c r="C36" i="6"/>
  <c r="D36" i="6"/>
  <c r="E7" i="6"/>
  <c r="E48" i="6"/>
  <c r="E87" i="4" s="1"/>
  <c r="E41" i="6"/>
  <c r="J41" i="6"/>
  <c r="E37" i="6"/>
  <c r="G31" i="6"/>
  <c r="B31" i="6"/>
  <c r="E44" i="6"/>
  <c r="C51" i="6" l="1"/>
  <c r="E82" i="4"/>
  <c r="E40" i="4"/>
  <c r="J46" i="6"/>
  <c r="J36" i="6"/>
  <c r="D51" i="6"/>
  <c r="E46" i="6"/>
  <c r="J31" i="6"/>
  <c r="E31" i="6"/>
  <c r="J40" i="6"/>
  <c r="I51" i="6"/>
  <c r="E36" i="6"/>
  <c r="E40" i="6"/>
  <c r="E27" i="6"/>
  <c r="G51" i="6"/>
  <c r="F23" i="5" l="1"/>
  <c r="J51" i="6"/>
  <c r="E51" i="6"/>
  <c r="E37" i="4"/>
  <c r="D59" i="6" l="1"/>
  <c r="D60" i="6" s="1"/>
  <c r="F42" i="4" l="1"/>
  <c r="G42" i="4"/>
  <c r="E42" i="4"/>
  <c r="F35" i="4"/>
  <c r="G35" i="4"/>
  <c r="E35" i="4"/>
  <c r="E38" i="4"/>
  <c r="E33" i="4" s="1"/>
  <c r="E31" i="4"/>
  <c r="B4" i="7" l="1"/>
  <c r="F63" i="4"/>
  <c r="G63" i="4" s="1"/>
  <c r="F78" i="4"/>
  <c r="E66" i="4"/>
  <c r="E64" i="4" s="1"/>
  <c r="F77" i="4"/>
  <c r="F75" i="4" s="1"/>
  <c r="E63" i="4"/>
  <c r="E61" i="4"/>
  <c r="E79" i="4"/>
  <c r="F62" i="4"/>
  <c r="F59" i="4" s="1"/>
  <c r="F85" i="4"/>
  <c r="E62" i="4"/>
  <c r="F36" i="5"/>
  <c r="D9" i="7"/>
  <c r="F57" i="4" l="1"/>
  <c r="E59" i="4"/>
  <c r="G85" i="4"/>
  <c r="G82" i="4" s="1"/>
  <c r="C9" i="7"/>
  <c r="G64" i="4"/>
  <c r="B9" i="7"/>
  <c r="F40" i="4"/>
  <c r="F38" i="4" s="1"/>
  <c r="F33" i="4" s="1"/>
  <c r="E77" i="4"/>
  <c r="E75" i="4" s="1"/>
  <c r="E57" i="4" l="1"/>
  <c r="C8" i="7"/>
  <c r="H7" i="5"/>
  <c r="H45" i="5" s="1"/>
  <c r="D8" i="7"/>
  <c r="B8" i="7"/>
  <c r="G59" i="4"/>
  <c r="G57" i="4" s="1"/>
  <c r="F41" i="5" l="1"/>
  <c r="F45" i="5"/>
  <c r="D7" i="7"/>
  <c r="H41" i="5"/>
  <c r="D11" i="7" s="1"/>
  <c r="G7" i="5"/>
  <c r="C4" i="7"/>
  <c r="C11" i="7"/>
  <c r="B7" i="7"/>
  <c r="G38" i="4"/>
  <c r="G33" i="4" s="1"/>
  <c r="C7" i="7" l="1"/>
  <c r="G45" i="5"/>
  <c r="B11" i="7"/>
  <c r="D4" i="7" l="1"/>
</calcChain>
</file>

<file path=xl/sharedStrings.xml><?xml version="1.0" encoding="utf-8"?>
<sst xmlns="http://schemas.openxmlformats.org/spreadsheetml/2006/main" count="366" uniqueCount="215">
  <si>
    <t>ПЛАН ФИНАНСОВО-ХОЗЯЙСТВЕННОЙ ДЕЯТЕЛЬНОСТИ</t>
  </si>
  <si>
    <t xml:space="preserve">Наименование органа, осуществляющего функции и полномочия учредителя: </t>
  </si>
  <si>
    <t>комитет по образованию города Барнаула</t>
  </si>
  <si>
    <t xml:space="preserve">Учреждение: </t>
  </si>
  <si>
    <t>КОДЫ</t>
  </si>
  <si>
    <t>Дата</t>
  </si>
  <si>
    <t>глава по БК</t>
  </si>
  <si>
    <t>ИНН</t>
  </si>
  <si>
    <t>КПП</t>
  </si>
  <si>
    <t>по ОКЕИ</t>
  </si>
  <si>
    <t>Раздел 1. Поступления и выплаты</t>
  </si>
  <si>
    <t>Наименование показателя</t>
  </si>
  <si>
    <t>Код строки</t>
  </si>
  <si>
    <t>Код по бюджетной классификации Российской Федерации &lt;2&gt;</t>
  </si>
  <si>
    <t>Аналитический код &lt;3&gt;</t>
  </si>
  <si>
    <t>Сумма</t>
  </si>
  <si>
    <t>текущий финансовый год</t>
  </si>
  <si>
    <t>первый год планового периода</t>
  </si>
  <si>
    <t>второй год планового периода</t>
  </si>
  <si>
    <t>х</t>
  </si>
  <si>
    <t>Доходы, всего:</t>
  </si>
  <si>
    <t>в том числе:</t>
  </si>
  <si>
    <t>доходы от собственности, всего</t>
  </si>
  <si>
    <t>арендная плата</t>
  </si>
  <si>
    <t>доходы от оказания услуг, работ, компенсации затрат учреждений, всего</t>
  </si>
  <si>
    <t>доходы от оказания платных услуг (работ), компенсации затрат</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</si>
  <si>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</si>
  <si>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</si>
  <si>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</si>
  <si>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</si>
  <si>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</si>
  <si>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</si>
  <si>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прочие поступления, всего &lt;5&gt;</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</si>
  <si>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</si>
  <si>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</si>
  <si>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</si>
  <si>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</si>
  <si>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</si>
  <si>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211, 266</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</si>
  <si>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</si>
  <si>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</si>
  <si>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</si>
  <si>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</si>
  <si>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</si>
  <si>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</si>
  <si>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</si>
  <si>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</si>
  <si>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</si>
  <si>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</si>
  <si>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</si>
  <si>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</si>
  <si>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</si>
  <si>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</si>
  <si>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</si>
  <si>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</si>
  <si>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расходы на закупку товаров, работ, услуг, всего &lt;6&gt;</t>
  </si>
  <si>
    <t>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</si>
  <si>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</si>
  <si>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</si>
  <si>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220, 310, 340</t>
  </si>
  <si>
    <t>капитальные вложения в объекты государственной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</si>
  <si>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</si>
  <si>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</si>
  <si>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налог на прибыль &lt;7&gt;</t>
  </si>
  <si>
    <t>налог на добавленную стоимость &lt;7&gt;</t>
  </si>
  <si>
    <t>прочие налоги, уменьшающие доход &lt;7&gt;</t>
  </si>
  <si>
    <t>возврат в бюджет средств субсидии</t>
  </si>
  <si>
    <r>
      <t>Остаток</t>
    </r>
    <r>
      <rPr>
        <sz val="10"/>
        <color theme="1"/>
        <rFont val="Times New Roman"/>
        <family val="1"/>
        <charset val="204"/>
      </rPr>
      <t xml:space="preserve"> средств </t>
    </r>
    <r>
      <rPr>
        <b/>
        <sz val="10"/>
        <color theme="1"/>
        <rFont val="Times New Roman"/>
        <family val="1"/>
        <charset val="204"/>
      </rPr>
      <t>на начало</t>
    </r>
    <r>
      <rPr>
        <sz val="10"/>
        <color theme="1"/>
        <rFont val="Times New Roman"/>
        <family val="1"/>
        <charset val="204"/>
      </rPr>
      <t xml:space="preserve"> текущего финансового года &lt;4&gt;</t>
    </r>
  </si>
  <si>
    <r>
      <t>Остаток</t>
    </r>
    <r>
      <rPr>
        <sz val="10"/>
        <color theme="1"/>
        <rFont val="Times New Roman"/>
        <family val="1"/>
        <charset val="204"/>
      </rPr>
      <t xml:space="preserve"> средств </t>
    </r>
    <r>
      <rPr>
        <b/>
        <sz val="10"/>
        <color theme="1"/>
        <rFont val="Times New Roman"/>
        <family val="1"/>
        <charset val="204"/>
      </rPr>
      <t>на конец</t>
    </r>
    <r>
      <rPr>
        <sz val="10"/>
        <color theme="1"/>
        <rFont val="Times New Roman"/>
        <family val="1"/>
        <charset val="204"/>
      </rPr>
      <t xml:space="preserve"> текущего финансового года &lt;4&gt;</t>
    </r>
  </si>
  <si>
    <r>
      <t xml:space="preserve">субсидии на финансовое обеспечение выполнения </t>
    </r>
    <r>
      <rPr>
        <b/>
        <sz val="10"/>
        <color theme="1"/>
        <rFont val="Times New Roman"/>
        <family val="1"/>
        <charset val="204"/>
      </rPr>
      <t>муниципального задания</t>
    </r>
  </si>
  <si>
    <r>
      <t>Выплаты, уменьшающие доход</t>
    </r>
    <r>
      <rPr>
        <sz val="10"/>
        <color theme="1"/>
        <rFont val="Times New Roman"/>
        <family val="1"/>
        <charset val="204"/>
      </rPr>
      <t>, всего &lt;7&gt;</t>
    </r>
  </si>
  <si>
    <r>
      <t>Прочие выплаты</t>
    </r>
    <r>
      <rPr>
        <sz val="10"/>
        <color theme="1"/>
        <rFont val="Times New Roman"/>
        <family val="1"/>
        <charset val="204"/>
      </rPr>
      <t>, всего &lt;8&gt;</t>
    </r>
  </si>
  <si>
    <r>
      <t xml:space="preserve">Единица измерения: </t>
    </r>
    <r>
      <rPr>
        <sz val="12"/>
        <color rgb="FF000000"/>
        <rFont val="Times New Roman"/>
        <family val="1"/>
        <charset val="204"/>
      </rPr>
      <t>руб.</t>
    </r>
  </si>
  <si>
    <t>&lt;1&gt; Указывается дата подписания Плана, а в случае утверждения Плана руководителем учреждения – дата утверждения Плана.</t>
  </si>
  <si>
    <t>&lt;2&gt; В графе 3 отражаются:</t>
  </si>
  <si>
    <t>по строкам 1100-1900 – коды аналитической группы подвида доходов бюджетов классификации доходов бюджетов;</t>
  </si>
  <si>
    <t>по строкам 1980-1981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</si>
  <si>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</si>
  <si>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</si>
  <si>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4000-4010 – коды аналитической группы вида источников финансирования дефицитов бюджетов классификации источников финансирования дефицитов бюджетов.</t>
  </si>
  <si>
    <t>&lt;3&gt;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29.11.2017 №209н, и (или) коды иных аналитических показателей, в случае, если Порядком органа-учредителя предусмотрена указанная детализация.</t>
  </si>
  <si>
    <t>&lt;4&gt;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</si>
  <si>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t>
  </si>
  <si>
    <t>&lt;6&gt;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</si>
  <si>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</si>
  <si>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t>
  </si>
  <si>
    <t>№ п/п</t>
  </si>
  <si>
    <t>Коды строк</t>
  </si>
  <si>
    <t>Год начала закупки</t>
  </si>
  <si>
    <t>(первый год планового периода)</t>
  </si>
  <si>
    <t>(второй год планового периода)</t>
  </si>
  <si>
    <t>за пределами планового периода</t>
  </si>
  <si>
    <t>1.</t>
  </si>
  <si>
    <t>Выплаты на закупку товаров, работ, услуг, всего &lt;10&gt;</t>
  </si>
  <si>
    <t>1.4.1.</t>
  </si>
  <si>
    <t>1.4.1.1</t>
  </si>
  <si>
    <t>в соответствии с Федеральным законом №44-ФЗ</t>
  </si>
  <si>
    <t>1.4.1.2</t>
  </si>
  <si>
    <t>в соответствии с Федеральным законом №223-ФЗ &lt;13&gt;</t>
  </si>
  <si>
    <t>1.4.2.1</t>
  </si>
  <si>
    <t>1.4.2.2</t>
  </si>
  <si>
    <t>1.4.3.</t>
  </si>
  <si>
    <t>за счет средств обязательного медицинского страхования</t>
  </si>
  <si>
    <t>1.4.4.1</t>
  </si>
  <si>
    <t>1.4.4.2</t>
  </si>
  <si>
    <t>1.4.5.1</t>
  </si>
  <si>
    <t>1.4.5.2</t>
  </si>
  <si>
    <t>в соответствии с Федеральным законом №223-ФЗ</t>
  </si>
  <si>
    <t>2.</t>
  </si>
  <si>
    <t>в том числе по году начала закупки:</t>
  </si>
  <si>
    <t>3.</t>
  </si>
  <si>
    <t>&lt;10&gt;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</si>
  <si>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&lt;11&gt; Указывается сумма договоров (контрактов) о закупках товаров, работ, услуг, заключенных без учета требований Федерального закона №44-ФЗ и Федерального закона №223-ФЗ, в случаях, предусмотренных указанными федеральными законами.</t>
  </si>
  <si>
    <t>&lt;12&gt; Указывается сумма закупок товаров, работ, услуг, осуществляемых в соответствии с Федеральным законом №44-ФЗ и Федеральным законом №223-ФЗ.</t>
  </si>
  <si>
    <t>&lt;13&gt; Муниципальным бюджетным учреждением показатель не формируется.</t>
  </si>
  <si>
    <t>&lt;14&gt; Указывается сумма закупок товаров, работ, услуг, осуществляемых в соответствии с Федеральным законом №44-ФЗ.</t>
  </si>
  <si>
    <t>&lt;15&gt; Плановые показатели выплат на закупку товаров, работ, услуг по строке 26500 муниципального бюджетного учреждения должны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</si>
  <si>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(текущий финансовый год)</t>
  </si>
  <si>
    <t>&lt;9&gt;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</si>
  <si>
    <t xml:space="preserve">                                                (должность)     (подпись)              (расшифровка подписи)</t>
  </si>
  <si>
    <t xml:space="preserve">                                              (должность)         (фамилия, инициалы)                  (телефон)</t>
  </si>
  <si>
    <t>гранты, пожертвования</t>
  </si>
  <si>
    <t xml:space="preserve">          УТВЕРЖДАЮ:</t>
  </si>
  <si>
    <t>по Сводному реестру</t>
  </si>
  <si>
    <t>0001</t>
  </si>
  <si>
    <t>0002</t>
  </si>
  <si>
    <t>1.1</t>
  </si>
  <si>
    <t>1.2</t>
  </si>
  <si>
    <t>1.3</t>
  </si>
  <si>
    <t>1.4</t>
  </si>
  <si>
    <t>1.4.4.</t>
  </si>
  <si>
    <t>1.4.2</t>
  </si>
  <si>
    <t>за счет субсидий, предоставляемых на осуществление капи-тальных вложений &lt;14&gt;</t>
  </si>
  <si>
    <r>
      <t xml:space="preserve">за счет субсидий, предоставляемых на финансовое обеспечение выполнения </t>
    </r>
    <r>
      <rPr>
        <b/>
        <sz val="10"/>
        <color theme="1"/>
        <rFont val="Times New Roman"/>
        <family val="1"/>
        <charset val="204"/>
      </rPr>
      <t>муниципального задания</t>
    </r>
  </si>
  <si>
    <r>
      <t>за счет субсидий, предоставляемых в соответствии</t>
    </r>
    <r>
      <rPr>
        <b/>
        <sz val="10"/>
        <color theme="1"/>
        <rFont val="Times New Roman"/>
        <family val="1"/>
        <charset val="204"/>
      </rPr>
      <t xml:space="preserve"> с абзацем вторым пункта 1 статьи 78.1</t>
    </r>
    <r>
      <rPr>
        <sz val="10"/>
        <color theme="1"/>
        <rFont val="Times New Roman"/>
        <family val="1"/>
        <charset val="204"/>
      </rPr>
      <t> Бюджетного кодекса Российской Федерации</t>
    </r>
  </si>
  <si>
    <t>1.4.5</t>
  </si>
  <si>
    <t xml:space="preserve">Расшифровка выплат плана финансово-хозяйственной деятельности </t>
  </si>
  <si>
    <t>мун. задание</t>
  </si>
  <si>
    <t>целевые</t>
  </si>
  <si>
    <t>внебюджет</t>
  </si>
  <si>
    <t>ИТОГО</t>
  </si>
  <si>
    <t>строка 2100</t>
  </si>
  <si>
    <t>строка 2200</t>
  </si>
  <si>
    <t>строка 2300</t>
  </si>
  <si>
    <t>строка 2500</t>
  </si>
  <si>
    <t>строка 2600</t>
  </si>
  <si>
    <t>Главный бухгалтер</t>
  </si>
  <si>
    <t>контроль внебюдж. с расшифровкой (должно быть=0)</t>
  </si>
  <si>
    <t>строка 26410</t>
  </si>
  <si>
    <t>строка 26420</t>
  </si>
  <si>
    <t>строка 26000 2 р со строкой 2600 1 раздела</t>
  </si>
  <si>
    <t xml:space="preserve"> 2 раздел</t>
  </si>
  <si>
    <t>сумма, руб.</t>
  </si>
  <si>
    <t>строка в плане</t>
  </si>
  <si>
    <t>проверка</t>
  </si>
  <si>
    <t>доходы от штрафов, пеней, иных сумм принудительного изъятия</t>
  </si>
  <si>
    <t>2020 год</t>
  </si>
  <si>
    <t>2021 год</t>
  </si>
  <si>
    <t>2022 год</t>
  </si>
  <si>
    <t>обязательно должен быть 0</t>
  </si>
  <si>
    <t>меньше 0 может быть, больше 0 нельзя</t>
  </si>
  <si>
    <r>
      <t xml:space="preserve">по контрактам (договорам), заключенным </t>
    </r>
    <r>
      <rPr>
        <b/>
        <sz val="10"/>
        <color theme="1"/>
        <rFont val="Times New Roman"/>
        <family val="1"/>
        <charset val="204"/>
      </rPr>
      <t>до начала</t>
    </r>
    <r>
      <rPr>
        <sz val="10"/>
        <color theme="1"/>
        <rFont val="Times New Roman"/>
        <family val="1"/>
        <charset val="204"/>
      </rPr>
      <t xml:space="preserve"> текущего финансового года </t>
    </r>
    <r>
      <rPr>
        <b/>
        <sz val="10"/>
        <color theme="1"/>
        <rFont val="Times New Roman"/>
        <family val="1"/>
        <charset val="204"/>
      </rPr>
      <t>без</t>
    </r>
    <r>
      <rPr>
        <sz val="10"/>
        <color theme="1"/>
        <rFont val="Times New Roman"/>
        <family val="1"/>
        <charset val="204"/>
      </rPr>
      <t xml:space="preserve"> применения норм  Федерального закона от 05.04 2013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18.07. 2011 №223-ФЗ «О закупках товаров, работ, услуг отдельными видами юридических лиц» (далее - Федеральный закон № 223-ФЗ) &lt;11&gt;</t>
    </r>
  </si>
  <si>
    <r>
      <t xml:space="preserve">по контрактам (договорам), планируемым к заключению </t>
    </r>
    <r>
      <rPr>
        <b/>
        <sz val="10"/>
        <color theme="1"/>
        <rFont val="Times New Roman"/>
        <family val="1"/>
        <charset val="204"/>
      </rPr>
      <t>в соответствующем</t>
    </r>
    <r>
      <rPr>
        <sz val="10"/>
        <color theme="1"/>
        <rFont val="Times New Roman"/>
        <family val="1"/>
        <charset val="204"/>
      </rPr>
      <t xml:space="preserve"> финансовом году </t>
    </r>
    <r>
      <rPr>
        <b/>
        <sz val="10"/>
        <color theme="1"/>
        <rFont val="Times New Roman"/>
        <family val="1"/>
        <charset val="204"/>
      </rPr>
      <t xml:space="preserve">без </t>
    </r>
    <r>
      <rPr>
        <sz val="10"/>
        <color theme="1"/>
        <rFont val="Times New Roman"/>
        <family val="1"/>
        <charset val="204"/>
      </rPr>
      <t>применения норм Федерального закона №44-ФЗ и Федерального закона №223-ФЗ &lt;11&gt;</t>
    </r>
  </si>
  <si>
    <r>
      <t xml:space="preserve">по контрактам (договорам), заключенным </t>
    </r>
    <r>
      <rPr>
        <b/>
        <sz val="10"/>
        <color theme="1"/>
        <rFont val="Times New Roman"/>
        <family val="1"/>
        <charset val="204"/>
      </rPr>
      <t>до начала</t>
    </r>
    <r>
      <rPr>
        <sz val="10"/>
        <color theme="1"/>
        <rFont val="Times New Roman"/>
        <family val="1"/>
        <charset val="204"/>
      </rPr>
      <t xml:space="preserve"> текущего финансового года с учетом требований Федерального закона </t>
    </r>
    <r>
      <rPr>
        <b/>
        <sz val="10"/>
        <color theme="1"/>
        <rFont val="Times New Roman"/>
        <family val="1"/>
        <charset val="204"/>
      </rPr>
      <t>№44-ФЗ</t>
    </r>
    <r>
      <rPr>
        <sz val="10"/>
        <color theme="1"/>
        <rFont val="Times New Roman"/>
        <family val="1"/>
        <charset val="204"/>
      </rPr>
      <t xml:space="preserve"> и Федерального закона </t>
    </r>
    <r>
      <rPr>
        <b/>
        <sz val="10"/>
        <color theme="1"/>
        <rFont val="Times New Roman"/>
        <family val="1"/>
        <charset val="204"/>
      </rPr>
      <t>№223-ФЗ</t>
    </r>
    <r>
      <rPr>
        <sz val="10"/>
        <color theme="1"/>
        <rFont val="Times New Roman"/>
        <family val="1"/>
        <charset val="204"/>
      </rPr>
      <t xml:space="preserve"> &lt;12&gt;</t>
    </r>
  </si>
  <si>
    <r>
      <t xml:space="preserve">по контрактам (договорам), планируемым к заключению </t>
    </r>
    <r>
      <rPr>
        <b/>
        <sz val="10"/>
        <color theme="1"/>
        <rFont val="Times New Roman"/>
        <family val="1"/>
        <charset val="204"/>
      </rPr>
      <t>в соответствующем</t>
    </r>
    <r>
      <rPr>
        <sz val="10"/>
        <color theme="1"/>
        <rFont val="Times New Roman"/>
        <family val="1"/>
        <charset val="204"/>
      </rPr>
      <t xml:space="preserve"> финансовом году с учетом требований Федерального закона </t>
    </r>
    <r>
      <rPr>
        <b/>
        <sz val="10"/>
        <color theme="1"/>
        <rFont val="Times New Roman"/>
        <family val="1"/>
        <charset val="204"/>
      </rPr>
      <t>№44-ФЗ</t>
    </r>
    <r>
      <rPr>
        <sz val="10"/>
        <color theme="1"/>
        <rFont val="Times New Roman"/>
        <family val="1"/>
        <charset val="204"/>
      </rPr>
      <t xml:space="preserve"> и Федерального закона </t>
    </r>
    <r>
      <rPr>
        <b/>
        <sz val="10"/>
        <color theme="1"/>
        <rFont val="Times New Roman"/>
        <family val="1"/>
        <charset val="204"/>
      </rPr>
      <t>№223-ФЗ</t>
    </r>
    <r>
      <rPr>
        <sz val="10"/>
        <color theme="1"/>
        <rFont val="Times New Roman"/>
        <family val="1"/>
        <charset val="204"/>
      </rPr>
      <t xml:space="preserve"> &lt;12&gt;</t>
    </r>
  </si>
  <si>
    <r>
      <t xml:space="preserve">за счет </t>
    </r>
    <r>
      <rPr>
        <b/>
        <sz val="10"/>
        <color theme="1"/>
        <rFont val="Times New Roman"/>
        <family val="1"/>
        <charset val="204"/>
      </rPr>
      <t>прочих</t>
    </r>
    <r>
      <rPr>
        <sz val="10"/>
        <color theme="1"/>
        <rFont val="Times New Roman"/>
        <family val="1"/>
        <charset val="204"/>
      </rPr>
      <t xml:space="preserve"> источников финансового обеспечения</t>
    </r>
  </si>
  <si>
    <t>минуса не должно быть</t>
  </si>
  <si>
    <t xml:space="preserve"> строка 26500 (должны быть не менее суммы показателей строк 26410, 26420, 26430) (кроме автономных)</t>
  </si>
  <si>
    <r>
      <t xml:space="preserve">Итого по </t>
    </r>
    <r>
      <rPr>
        <b/>
        <sz val="10"/>
        <color theme="1"/>
        <rFont val="Times New Roman"/>
        <family val="1"/>
        <charset val="204"/>
      </rPr>
      <t>контрактам</t>
    </r>
    <r>
      <rPr>
        <sz val="10"/>
        <color theme="1"/>
        <rFont val="Times New Roman"/>
        <family val="1"/>
        <charset val="204"/>
      </rPr>
      <t xml:space="preserve">, планируемым к заключению в соответствующем финансовом году в соответствии с Федеральным законом </t>
    </r>
    <r>
      <rPr>
        <b/>
        <sz val="10"/>
        <color theme="1"/>
        <rFont val="Times New Roman"/>
        <family val="1"/>
        <charset val="204"/>
      </rPr>
      <t>№44-ФЗ</t>
    </r>
    <r>
      <rPr>
        <sz val="10"/>
        <color theme="1"/>
        <rFont val="Times New Roman"/>
        <family val="1"/>
        <charset val="204"/>
      </rPr>
      <t>, по соответствующему году закупки &lt;15&gt;</t>
    </r>
  </si>
  <si>
    <r>
      <t xml:space="preserve">Итого по </t>
    </r>
    <r>
      <rPr>
        <b/>
        <sz val="10"/>
        <color theme="1"/>
        <rFont val="Times New Roman"/>
        <family val="1"/>
        <charset val="204"/>
      </rPr>
      <t>договорам</t>
    </r>
    <r>
      <rPr>
        <sz val="10"/>
        <color theme="1"/>
        <rFont val="Times New Roman"/>
        <family val="1"/>
        <charset val="204"/>
      </rPr>
      <t xml:space="preserve">, планируемым к заключению в соответствующем финансовом году в соответствии с Федеральным законом </t>
    </r>
    <r>
      <rPr>
        <b/>
        <sz val="10"/>
        <color theme="1"/>
        <rFont val="Times New Roman"/>
        <family val="1"/>
        <charset val="204"/>
      </rPr>
      <t>№223-ФЗ</t>
    </r>
    <r>
      <rPr>
        <sz val="10"/>
        <color theme="1"/>
        <rFont val="Times New Roman"/>
        <family val="1"/>
        <charset val="204"/>
      </rPr>
      <t>, по соответст-вующему году закупки</t>
    </r>
  </si>
  <si>
    <t>в том числе: в соответствии с Федеральным законом №44-ФЗ</t>
  </si>
  <si>
    <t>из них &lt;9.1&gt;:</t>
  </si>
  <si>
    <t>26310.1</t>
  </si>
  <si>
    <t>1.3.1</t>
  </si>
  <si>
    <t>1.3.2</t>
  </si>
  <si>
    <t>26421.1</t>
  </si>
  <si>
    <t>26430.1</t>
  </si>
  <si>
    <t>26451.1</t>
  </si>
  <si>
    <t xml:space="preserve"> &lt;9.1&gt;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07.05.2018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8 - 10 разрядах могут указываться нули).</t>
  </si>
  <si>
    <t>26421.2</t>
  </si>
  <si>
    <t>26421.3</t>
  </si>
  <si>
    <t>26421.4</t>
  </si>
  <si>
    <t>26421.5</t>
  </si>
  <si>
    <t>4.1</t>
  </si>
  <si>
    <t xml:space="preserve">Код по бюджетной классифика-ции Рос-сийской Федерации
9.1
</t>
  </si>
  <si>
    <t>Раздел 2. Сведения по выплатам на закупки товаров, работ, услуг</t>
  </si>
  <si>
    <t xml:space="preserve">            питание в школах город и край</t>
  </si>
  <si>
    <t>Закупка энергетических ресурсов</t>
  </si>
  <si>
    <t>рвет на классное, это зарплата</t>
  </si>
  <si>
    <t>на 2024 г.</t>
  </si>
  <si>
    <t xml:space="preserve">            (подпись)           (расшифровка подписи)</t>
  </si>
  <si>
    <r>
      <t xml:space="preserve">Руководитель учреждения </t>
    </r>
    <r>
      <rPr>
        <u/>
        <sz val="12"/>
        <color theme="1"/>
        <rFont val="Times New Roman"/>
        <family val="1"/>
        <charset val="204"/>
      </rPr>
      <t xml:space="preserve">  директор</t>
    </r>
  </si>
  <si>
    <t>Директор</t>
  </si>
  <si>
    <t>остаток на 01.01.2024</t>
  </si>
  <si>
    <t>на 2025 г.</t>
  </si>
  <si>
    <t xml:space="preserve">                                   __________               Т.В.Пономарева</t>
  </si>
  <si>
    <t>Т.В.Пономарева</t>
  </si>
  <si>
    <t>О.И.Ульрих</t>
  </si>
  <si>
    <r>
      <t xml:space="preserve">Исполнитель                      </t>
    </r>
    <r>
      <rPr>
        <u/>
        <sz val="12"/>
        <color theme="1"/>
        <rFont val="Times New Roman"/>
        <family val="1"/>
        <charset val="204"/>
      </rPr>
      <t>гл.бухгалтер</t>
    </r>
    <r>
      <rPr>
        <sz val="12"/>
        <color theme="1"/>
        <rFont val="Times New Roman"/>
        <family val="1"/>
        <charset val="204"/>
      </rPr>
      <t xml:space="preserve"> </t>
    </r>
    <r>
      <rPr>
        <u/>
        <sz val="12"/>
        <color theme="1"/>
        <rFont val="Times New Roman"/>
        <family val="1"/>
        <charset val="204"/>
      </rPr>
      <t xml:space="preserve">        </t>
    </r>
  </si>
  <si>
    <t>112/212</t>
  </si>
  <si>
    <t>_______________</t>
  </si>
  <si>
    <t>МАОУ "Лицей № 52"</t>
  </si>
  <si>
    <t>план на 2024 год</t>
  </si>
  <si>
    <t>остаток на 01.01.2025</t>
  </si>
  <si>
    <t>ВЫПЛАТЫ- 2026 годы</t>
  </si>
  <si>
    <t>ВЫПЛАТЫ-2026</t>
  </si>
  <si>
    <t>Расходы-2024 год</t>
  </si>
  <si>
    <t>Доход по внебюджету в 2024 году:</t>
  </si>
  <si>
    <t>на 2024 год и плановый период 2025 и 2026 годов</t>
  </si>
  <si>
    <t>на 2026 г.</t>
  </si>
  <si>
    <t>МУНИЦИПАЛЬНОЕ АВТОНОМНОЕ ОБЩЕОБРАЗОВАТЕЛЬНОЕ УЧРЕЖДЕНИЕ "Лицей №52" ИМЕНИ Ф.Э.Дзержинского</t>
  </si>
  <si>
    <t>LЭ3U7</t>
  </si>
  <si>
    <t>на 2025-2026 годы от 06.02.2024</t>
  </si>
  <si>
    <t>06 февраля  2024 г.</t>
  </si>
  <si>
    <t>06 февраля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</si>
</sst>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sz val="11"/>
      <color theme="1"/>
      <name val="Times New Roman"/>
      <family val="1"/>
      <charset val="204"/>
    </font>
    <font>
      <sz val="10"/>
      <color rgb="FF000000"/>
      <name val="Times New Roman"/>
      <family val="1"/>
      <charset val="204"/>
    </font>
    <font>
      <b/>
      <sz val="10"/>
      <color theme="1"/>
      <name val="Times New Roman"/>
      <family val="1"/>
      <charset val="204"/>
    </font>
    <font>
      <b/>
      <sz val="11"/>
      <color theme="1"/>
      <name val="Times New Roman"/>
      <family val="1"/>
      <charset val="204"/>
    </font>
    <font>
      <sz val="13"/>
      <color theme="1"/>
      <name val="Times New Roman"/>
      <family val="1"/>
      <charset val="204"/>
    </font>
    <font>
      <u/>
      <sz val="12"/>
      <color rgb="FF000000"/>
      <name val="Times New Roman"/>
      <family val="1"/>
      <charset val="204"/>
    </font>
    <font>
      <sz val="12"/>
      <color rgb="FF000000"/>
      <name val="Times New Roman"/>
      <family val="1"/>
      <charset val="204"/>
    </font>
    <font>
      <b/>
      <sz val="12"/>
      <color theme="1"/>
      <name val="Times New Roman"/>
      <family val="1"/>
      <charset val="204"/>
    </font>
    <font>
      <sz val="9"/>
      <color theme="1"/>
      <name val="Times New Roman"/>
      <family val="1"/>
      <charset val="204"/>
    </font>
    <font>
      <u/>
      <sz val="12"/>
      <color theme="1"/>
      <name val="Times New Roman"/>
      <family val="1"/>
      <charset val="204"/>
    </font>
    <font>
      <sz val="11"/>
      <color rgb="FFFF0000"/>
      <name val="Calibri"/>
      <family val="2"/>
      <charset val="204"/>
      <scheme val="minor"/>
    </font>
    <font>
      <b/>
      <sz val="11"/>
      <color theme="1"/>
      <name val="Calibri"/>
      <family val="2"/>
      <charset val="204"/>
      <scheme val="minor"/>
    </font>
    <font>
      <b/>
      <sz val="11"/>
      <name val="Times New Roman"/>
      <family val="1"/>
      <charset val="204"/>
    </font>
    <font>
      <b/>
      <u/>
      <sz val="10"/>
      <color theme="1"/>
      <name val="Times New Roman"/>
      <family val="1"/>
      <charset val="204"/>
    </font>
    <font>
      <b/>
      <sz val="10"/>
      <name val="Times New Roman"/>
      <family val="1"/>
      <charset val="204"/>
    </font>
    <font>
      <sz val="10"/>
      <name val="Times New Roman"/>
      <family val="1"/>
      <charset val="204"/>
    </font>
    <font>
      <sz val="8"/>
      <color theme="1"/>
      <name val="Times New Roman"/>
      <family val="1"/>
      <charset val="204"/>
    </font>
    <font>
      <sz val="8"/>
      <name val="Times New Roman"/>
      <family val="1"/>
      <charset val="204"/>
    </font>
    <font>
      <sz val="11"/>
      <name val="Times New Roman"/>
      <family val="1"/>
      <charset val="204"/>
    </font>
    <font>
      <sz val="11"/>
      <name val="Calibri"/>
      <family val="2"/>
      <charset val="204"/>
      <scheme val="minor"/>
    </font>
    <font>
      <u/>
      <sz val="11"/>
      <color theme="10"/>
      <name val="Calibri"/>
      <family val="2"/>
      <charset val="204"/>
      <scheme val="minor"/>
    </font>
    <font>
      <b/>
      <sz val="10.5"/>
      <color theme="1"/>
      <name val="Times New Roman"/>
      <family val="1"/>
      <charset val="204"/>
    </font>
    <font>
      <sz val="10.5"/>
      <color theme="1"/>
      <name val="Times New Roman"/>
      <family val="1"/>
      <charset val="204"/>
    </font>
    <font>
      <i/>
      <sz val="8"/>
      <color theme="1"/>
      <name val="Times New Roman"/>
      <family val="1"/>
      <charset val="204"/>
    </font>
    <font>
      <i/>
      <sz val="8"/>
      <name val="Times New Roman"/>
      <family val="1"/>
      <charset val="204"/>
    </font>
    <font>
      <sz val="8"/>
      <name val="Arial"/>
      <family val="2"/>
    </font>
    <font>
      <sz val="8"/>
      <color indexed="10"/>
      <name val="Arial"/>
      <family val="2"/>
    </font>
    <font>
      <i/>
      <sz val="10"/>
      <name val="Times New Roman"/>
      <family val="1"/>
      <charset val="204"/>
    </font>
    <font>
      <sz val="12"/>
      <color theme="1"/>
      <name val="Arial"/>
      <family val="2"/>
      <charset val="204"/>
    </font>
    <font>
      <i/>
      <sz val="10"/>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23" fillId="0" borderId="0" applyNumberFormat="0" applyFill="0" applyBorder="0" applyAlignment="0" applyProtection="0"/>
    <xf numFmtId="0" fontId="28" fillId="0" borderId="0"/>
    <xf numFmtId="0" fontId="28" fillId="0" borderId="0"/>
  </cellStyleXfs>
  <cellXfs count="224">
    <xf numFmtId="0" fontId="0" fillId="0" borderId="0" xfId="0"/>
    <xf numFmtId="0" fontId="1" fillId="0" borderId="0" xfId="0" applyFont="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1" fillId="0" borderId="0" xfId="0" applyFont="1" applyBorder="1"/>
    <xf numFmtId="0" fontId="1" fillId="0" borderId="0" xfId="0" applyFont="1" applyAlignment="1">
      <alignment horizontal="center"/>
    </xf>
    <xf numFmtId="0" fontId="2" fillId="0" borderId="0" xfId="0" applyFont="1"/>
    <xf numFmtId="0" fontId="1" fillId="0" borderId="0" xfId="0" applyFont="1" applyFill="1"/>
    <xf numFmtId="0" fontId="11" fillId="0" borderId="0" xfId="0" applyFont="1"/>
    <xf numFmtId="14" fontId="7" fillId="0" borderId="0" xfId="0" applyNumberFormat="1" applyFont="1" applyAlignment="1">
      <alignment horizontal="left" vertical="center"/>
    </xf>
    <xf numFmtId="4" fontId="3" fillId="2" borderId="1" xfId="0" applyNumberFormat="1" applyFont="1" applyFill="1" applyBorder="1" applyAlignment="1">
      <alignment horizontal="right" vertical="center" wrapText="1"/>
    </xf>
    <xf numFmtId="4" fontId="6" fillId="2" borderId="1" xfId="0" applyNumberFormat="1" applyFont="1" applyFill="1" applyBorder="1" applyAlignment="1">
      <alignment horizontal="right" vertical="center" wrapText="1"/>
    </xf>
    <xf numFmtId="4" fontId="3" fillId="2" borderId="1" xfId="0" applyNumberFormat="1" applyFont="1" applyFill="1" applyBorder="1" applyAlignment="1">
      <alignment horizontal="center" vertical="top" wrapText="1"/>
    </xf>
    <xf numFmtId="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0" borderId="0" xfId="0" applyNumberFormat="1" applyFont="1" applyBorder="1" applyAlignment="1">
      <alignment horizontal="center" vertical="top" wrapText="1"/>
    </xf>
    <xf numFmtId="2" fontId="1" fillId="2" borderId="0" xfId="0" applyNumberFormat="1" applyFont="1" applyFill="1" applyBorder="1" applyAlignment="1">
      <alignment vertical="top" wrapText="1"/>
    </xf>
    <xf numFmtId="0" fontId="1" fillId="2" borderId="1" xfId="0" applyFont="1" applyFill="1" applyBorder="1" applyAlignment="1">
      <alignment horizontal="center" vertical="center" wrapText="1"/>
    </xf>
    <xf numFmtId="0" fontId="15" fillId="0" borderId="0" xfId="0" applyFont="1" applyFill="1"/>
    <xf numFmtId="4" fontId="1" fillId="0" borderId="0" xfId="0" applyNumberFormat="1" applyFont="1"/>
    <xf numFmtId="0" fontId="17" fillId="0" borderId="0" xfId="0" applyFont="1" applyFill="1"/>
    <xf numFmtId="0" fontId="3" fillId="0" borderId="0" xfId="0" applyFont="1"/>
    <xf numFmtId="0" fontId="19" fillId="0" borderId="0" xfId="0" applyFont="1" applyAlignment="1">
      <alignment horizontal="center"/>
    </xf>
    <xf numFmtId="0" fontId="19" fillId="0" borderId="1" xfId="0" applyFont="1" applyFill="1" applyBorder="1" applyAlignment="1">
      <alignment wrapText="1"/>
    </xf>
    <xf numFmtId="4" fontId="17" fillId="0" borderId="1" xfId="0" applyNumberFormat="1" applyFont="1" applyBorder="1"/>
    <xf numFmtId="0" fontId="19" fillId="0" borderId="0" xfId="0" applyFont="1"/>
    <xf numFmtId="4" fontId="21" fillId="0" borderId="1" xfId="0" applyNumberFormat="1" applyFont="1" applyBorder="1"/>
    <xf numFmtId="4" fontId="21" fillId="0" borderId="0" xfId="0" applyNumberFormat="1" applyFont="1" applyBorder="1"/>
    <xf numFmtId="4" fontId="3" fillId="0" borderId="1" xfId="0" applyNumberFormat="1" applyFont="1" applyBorder="1"/>
    <xf numFmtId="0" fontId="19" fillId="0" borderId="0" xfId="0" applyFont="1" applyFill="1"/>
    <xf numFmtId="4" fontId="6" fillId="0" borderId="1" xfId="0" applyNumberFormat="1" applyFont="1" applyFill="1" applyBorder="1"/>
    <xf numFmtId="4" fontId="3" fillId="0" borderId="1" xfId="0" applyNumberFormat="1" applyFont="1" applyFill="1" applyBorder="1"/>
    <xf numFmtId="4" fontId="21" fillId="0" borderId="1" xfId="0" applyNumberFormat="1" applyFont="1" applyFill="1" applyBorder="1"/>
    <xf numFmtId="4" fontId="15" fillId="0" borderId="1" xfId="0" applyNumberFormat="1" applyFont="1" applyBorder="1"/>
    <xf numFmtId="4" fontId="6" fillId="0" borderId="1" xfId="0" applyNumberFormat="1" applyFont="1" applyBorder="1"/>
    <xf numFmtId="0" fontId="1" fillId="0" borderId="0" xfId="0" applyFont="1" applyFill="1" applyAlignment="1">
      <alignment wrapText="1"/>
    </xf>
    <xf numFmtId="4" fontId="3" fillId="0" borderId="0" xfId="0" applyNumberFormat="1" applyFont="1"/>
    <xf numFmtId="4" fontId="19" fillId="0" borderId="4" xfId="0" applyNumberFormat="1" applyFont="1" applyBorder="1" applyAlignment="1">
      <alignment horizontal="center" wrapText="1"/>
    </xf>
    <xf numFmtId="4" fontId="20" fillId="0" borderId="2" xfId="0" applyNumberFormat="1" applyFont="1" applyBorder="1" applyAlignment="1">
      <alignment horizontal="center" wrapText="1"/>
    </xf>
    <xf numFmtId="4" fontId="1" fillId="0" borderId="0" xfId="0" applyNumberFormat="1" applyFont="1" applyAlignment="1">
      <alignment horizontal="center"/>
    </xf>
    <xf numFmtId="4" fontId="3" fillId="0" borderId="0" xfId="0" applyNumberFormat="1" applyFont="1" applyFill="1"/>
    <xf numFmtId="0" fontId="3" fillId="0" borderId="0" xfId="0" applyFont="1" applyFill="1" applyBorder="1"/>
    <xf numFmtId="4" fontId="3" fillId="0" borderId="0" xfId="0" applyNumberFormat="1" applyFont="1" applyBorder="1"/>
    <xf numFmtId="0" fontId="3" fillId="0" borderId="0" xfId="0" applyFont="1" applyFill="1"/>
    <xf numFmtId="4" fontId="21" fillId="0" borderId="0" xfId="0" applyNumberFormat="1" applyFont="1"/>
    <xf numFmtId="4" fontId="15" fillId="0" borderId="1" xfId="0" applyNumberFormat="1" applyFont="1" applyFill="1" applyBorder="1"/>
    <xf numFmtId="0" fontId="13" fillId="0" borderId="0" xfId="0" applyFont="1"/>
    <xf numFmtId="4" fontId="0" fillId="0" borderId="0" xfId="0" applyNumberFormat="1"/>
    <xf numFmtId="0" fontId="14" fillId="0" borderId="0" xfId="0" applyFont="1"/>
    <xf numFmtId="0" fontId="1" fillId="0" borderId="1" xfId="0" applyFont="1" applyFill="1" applyBorder="1" applyAlignment="1">
      <alignment horizontal="center" vertical="center" wrapText="1"/>
    </xf>
    <xf numFmtId="4" fontId="1" fillId="0" borderId="1" xfId="0" applyNumberFormat="1" applyFont="1" applyBorder="1"/>
    <xf numFmtId="2" fontId="1" fillId="0" borderId="0" xfId="0" applyNumberFormat="1" applyFont="1" applyFill="1" applyAlignment="1">
      <alignment wrapText="1"/>
    </xf>
    <xf numFmtId="2" fontId="1" fillId="0" borderId="1" xfId="0" applyNumberFormat="1" applyFont="1" applyBorder="1" applyAlignment="1">
      <alignment wrapText="1"/>
    </xf>
    <xf numFmtId="2" fontId="1" fillId="0" borderId="0" xfId="0" applyNumberFormat="1" applyFont="1" applyAlignment="1">
      <alignment wrapText="1"/>
    </xf>
    <xf numFmtId="0" fontId="22" fillId="0" borderId="0" xfId="0" applyFont="1"/>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Protection="1">
      <protection locked="0"/>
    </xf>
    <xf numFmtId="0" fontId="2" fillId="0" borderId="0" xfId="0" applyFont="1" applyAlignment="1" applyProtection="1">
      <alignment vertical="center"/>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4" fontId="3" fillId="0" borderId="1" xfId="0" applyNumberFormat="1" applyFont="1" applyFill="1" applyBorder="1" applyAlignment="1">
      <alignment horizontal="right" vertical="center" wrapText="1"/>
    </xf>
    <xf numFmtId="0" fontId="0" fillId="0" borderId="0" xfId="0" applyAlignment="1">
      <alignment wrapText="1"/>
    </xf>
    <xf numFmtId="0" fontId="0" fillId="0" borderId="0" xfId="0" applyProtection="1">
      <protection locked="0"/>
    </xf>
    <xf numFmtId="0" fontId="1" fillId="0" borderId="1" xfId="0" applyFont="1" applyFill="1" applyBorder="1" applyAlignment="1" applyProtection="1">
      <alignment vertical="center" wrapText="1"/>
      <protection locked="0"/>
    </xf>
    <xf numFmtId="0" fontId="1" fillId="0" borderId="1" xfId="0" applyFont="1" applyBorder="1" applyAlignment="1">
      <alignment horizontal="center" vertical="center" wrapText="1"/>
    </xf>
    <xf numFmtId="0" fontId="10" fillId="0" borderId="0" xfId="0" applyFont="1" applyFill="1" applyAlignment="1">
      <alignment horizontal="left" vertical="center"/>
    </xf>
    <xf numFmtId="0" fontId="0" fillId="0" borderId="0" xfId="0" applyFill="1"/>
    <xf numFmtId="0" fontId="7" fillId="0" borderId="0" xfId="0" applyFont="1" applyFill="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7" fillId="0" borderId="0" xfId="0" applyFont="1" applyFill="1" applyAlignment="1" applyProtection="1">
      <alignment horizontal="justify" vertical="center"/>
      <protection locked="0"/>
    </xf>
    <xf numFmtId="0" fontId="0" fillId="0" borderId="0" xfId="0" applyFill="1" applyProtection="1">
      <protection locked="0"/>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top" wrapText="1"/>
    </xf>
    <xf numFmtId="4" fontId="24"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4" fontId="25" fillId="2" borderId="1" xfId="0" applyNumberFormat="1" applyFont="1" applyFill="1" applyBorder="1" applyAlignment="1" applyProtection="1">
      <alignment horizontal="right" vertical="center" wrapText="1"/>
      <protection locked="0"/>
    </xf>
    <xf numFmtId="4" fontId="25" fillId="0" borderId="1" xfId="0" applyNumberFormat="1" applyFont="1" applyBorder="1" applyAlignment="1" applyProtection="1">
      <alignment horizontal="center" vertical="center" wrapText="1"/>
      <protection locked="0"/>
    </xf>
    <xf numFmtId="4" fontId="25" fillId="0" borderId="1" xfId="0" applyNumberFormat="1" applyFont="1" applyBorder="1" applyAlignment="1" applyProtection="1">
      <alignment horizontal="center" vertical="center" wrapText="1"/>
    </xf>
    <xf numFmtId="4" fontId="25" fillId="2"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11" fillId="0" borderId="0" xfId="0" applyFont="1" applyAlignment="1">
      <alignment horizontal="left" vertical="center" wrapText="1"/>
    </xf>
    <xf numFmtId="0" fontId="1" fillId="2" borderId="1" xfId="0" applyFont="1" applyFill="1" applyBorder="1" applyAlignment="1">
      <alignment horizontal="center" vertical="center" wrapText="1"/>
    </xf>
    <xf numFmtId="0" fontId="11" fillId="0" borderId="0" xfId="0" applyFont="1" applyAlignment="1">
      <alignment horizontal="left"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1" fillId="0" borderId="4"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6" xfId="0" applyFont="1" applyFill="1" applyBorder="1" applyAlignment="1">
      <alignment horizontal="center"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4" fontId="2" fillId="0" borderId="0" xfId="0" applyNumberFormat="1" applyFont="1"/>
    <xf numFmtId="0" fontId="2" fillId="0" borderId="0" xfId="0" applyFont="1" applyAlignment="1">
      <alignment horizontal="center"/>
    </xf>
    <xf numFmtId="4" fontId="2" fillId="0" borderId="0" xfId="0" applyNumberFormat="1" applyFont="1" applyAlignment="1">
      <alignment horizontal="center"/>
    </xf>
    <xf numFmtId="4" fontId="2" fillId="0" borderId="0" xfId="0" applyNumberFormat="1" applyFont="1" applyBorder="1" applyAlignment="1">
      <alignment horizontal="center"/>
    </xf>
    <xf numFmtId="0" fontId="19" fillId="0" borderId="0" xfId="0" applyFont="1" applyBorder="1"/>
    <xf numFmtId="0" fontId="19" fillId="0" borderId="0" xfId="0" applyFont="1" applyFill="1" applyBorder="1"/>
    <xf numFmtId="0" fontId="3" fillId="0" borderId="0" xfId="0" applyFont="1" applyBorder="1"/>
    <xf numFmtId="0" fontId="1" fillId="0" borderId="0" xfId="0" applyFont="1" applyBorder="1" applyAlignment="1">
      <alignment horizontal="center"/>
    </xf>
    <xf numFmtId="0" fontId="1" fillId="0" borderId="0" xfId="0" applyFont="1" applyFill="1" applyBorder="1"/>
    <xf numFmtId="2" fontId="1" fillId="0" borderId="0" xfId="0" applyNumberFormat="1" applyFont="1" applyBorder="1" applyAlignment="1">
      <alignment wrapText="1"/>
    </xf>
    <xf numFmtId="4" fontId="1" fillId="0" borderId="0" xfId="0" applyNumberFormat="1" applyFont="1" applyBorder="1"/>
    <xf numFmtId="4" fontId="1" fillId="0" borderId="1" xfId="0" applyNumberFormat="1" applyFont="1" applyFill="1" applyBorder="1"/>
    <xf numFmtId="4" fontId="2" fillId="0" borderId="0" xfId="0" applyNumberFormat="1" applyFont="1" applyFill="1" applyBorder="1" applyAlignment="1">
      <alignment horizontal="center"/>
    </xf>
    <xf numFmtId="0" fontId="28" fillId="0" borderId="0" xfId="2" applyNumberFormat="1" applyFont="1" applyFill="1" applyBorder="1" applyAlignment="1">
      <alignment horizontal="left" vertical="top" wrapText="1" indent="2"/>
    </xf>
    <xf numFmtId="4" fontId="28" fillId="0" borderId="0" xfId="2" applyNumberFormat="1" applyFont="1" applyFill="1" applyBorder="1" applyAlignment="1">
      <alignment horizontal="right" vertical="top" wrapText="1"/>
    </xf>
    <xf numFmtId="0" fontId="28" fillId="0" borderId="0" xfId="2" applyNumberFormat="1" applyFont="1" applyFill="1" applyBorder="1" applyAlignment="1">
      <alignment horizontal="left" vertical="top" wrapText="1" indent="4"/>
    </xf>
    <xf numFmtId="4" fontId="29" fillId="0" borderId="0" xfId="2" applyNumberFormat="1" applyFont="1" applyFill="1" applyBorder="1" applyAlignment="1">
      <alignment horizontal="right" vertical="top" wrapText="1"/>
    </xf>
    <xf numFmtId="4" fontId="28" fillId="0" borderId="0" xfId="3" applyNumberFormat="1" applyFont="1" applyFill="1" applyBorder="1" applyAlignment="1">
      <alignment horizontal="right" vertical="top" wrapText="1"/>
    </xf>
    <xf numFmtId="0" fontId="28" fillId="0" borderId="0" xfId="2" applyNumberFormat="1" applyFont="1" applyFill="1" applyBorder="1" applyAlignment="1">
      <alignment horizontal="left" vertical="top" wrapText="1" indent="8"/>
    </xf>
    <xf numFmtId="1" fontId="28" fillId="0" borderId="0" xfId="2" applyNumberFormat="1" applyFont="1" applyFill="1" applyBorder="1" applyAlignment="1">
      <alignment horizontal="left" vertical="top" wrapText="1" indent="6"/>
    </xf>
    <xf numFmtId="49" fontId="1"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xf>
    <xf numFmtId="4" fontId="28" fillId="0" borderId="0" xfId="2" applyNumberFormat="1" applyFont="1" applyFill="1" applyBorder="1" applyAlignment="1">
      <alignment horizontal="right" vertical="top" wrapText="1" indent="4"/>
    </xf>
    <xf numFmtId="4" fontId="28" fillId="0" borderId="0" xfId="2" applyNumberFormat="1" applyFont="1" applyFill="1" applyBorder="1" applyAlignment="1">
      <alignment horizontal="left" vertical="top" wrapText="1" indent="6"/>
    </xf>
    <xf numFmtId="4" fontId="31" fillId="0" borderId="0" xfId="0" applyNumberFormat="1" applyFont="1"/>
    <xf numFmtId="4" fontId="26" fillId="0" borderId="1" xfId="0" applyNumberFormat="1" applyFont="1" applyFill="1" applyBorder="1"/>
    <xf numFmtId="4" fontId="18" fillId="0" borderId="1" xfId="0" applyNumberFormat="1" applyFont="1" applyFill="1" applyBorder="1"/>
    <xf numFmtId="4" fontId="27" fillId="0" borderId="1" xfId="0" applyNumberFormat="1" applyFont="1" applyFill="1" applyBorder="1"/>
    <xf numFmtId="4" fontId="1" fillId="3" borderId="0" xfId="0" applyNumberFormat="1" applyFont="1" applyFill="1"/>
    <xf numFmtId="4" fontId="16" fillId="3" borderId="0" xfId="0" applyNumberFormat="1" applyFont="1" applyFill="1"/>
    <xf numFmtId="0" fontId="1" fillId="3" borderId="0" xfId="0" applyFont="1" applyFill="1"/>
    <xf numFmtId="4" fontId="18" fillId="3" borderId="0" xfId="0" applyNumberFormat="1" applyFont="1" applyFill="1"/>
    <xf numFmtId="4" fontId="3" fillId="3" borderId="0" xfId="0" applyNumberFormat="1" applyFont="1" applyFill="1" applyBorder="1" applyAlignment="1">
      <alignment horizontal="center"/>
    </xf>
    <xf numFmtId="0" fontId="1" fillId="3" borderId="0" xfId="0" applyFont="1" applyFill="1" applyBorder="1" applyAlignment="1">
      <alignment wrapText="1"/>
    </xf>
    <xf numFmtId="4" fontId="19" fillId="3" borderId="1" xfId="0" applyNumberFormat="1" applyFont="1" applyFill="1" applyBorder="1" applyAlignment="1">
      <alignment horizontal="center" wrapText="1"/>
    </xf>
    <xf numFmtId="4" fontId="20" fillId="3" borderId="1" xfId="0" applyNumberFormat="1" applyFont="1" applyFill="1" applyBorder="1" applyAlignment="1">
      <alignment horizontal="center" wrapText="1"/>
    </xf>
    <xf numFmtId="4" fontId="19" fillId="3" borderId="0" xfId="0" applyNumberFormat="1" applyFont="1" applyFill="1" applyBorder="1" applyAlignment="1">
      <alignment horizontal="center" wrapText="1"/>
    </xf>
    <xf numFmtId="0" fontId="19" fillId="3" borderId="0" xfId="0" applyFont="1" applyFill="1" applyBorder="1" applyAlignment="1">
      <alignment horizontal="center"/>
    </xf>
    <xf numFmtId="4" fontId="17" fillId="3" borderId="1" xfId="0" applyNumberFormat="1" applyFont="1" applyFill="1" applyBorder="1"/>
    <xf numFmtId="4" fontId="17" fillId="3" borderId="0" xfId="0" applyNumberFormat="1" applyFont="1" applyFill="1" applyBorder="1"/>
    <xf numFmtId="0" fontId="19" fillId="3" borderId="1" xfId="0" applyFont="1" applyFill="1" applyBorder="1" applyAlignment="1">
      <alignment wrapText="1"/>
    </xf>
    <xf numFmtId="4" fontId="1" fillId="3" borderId="1" xfId="0" applyNumberFormat="1" applyFont="1" applyFill="1" applyBorder="1"/>
    <xf numFmtId="4" fontId="3" fillId="3" borderId="1" xfId="0" applyNumberFormat="1" applyFont="1" applyFill="1" applyBorder="1"/>
    <xf numFmtId="4" fontId="21" fillId="3" borderId="1" xfId="0" applyNumberFormat="1" applyFont="1" applyFill="1" applyBorder="1"/>
    <xf numFmtId="4" fontId="21" fillId="3" borderId="0" xfId="0" applyNumberFormat="1" applyFont="1" applyFill="1" applyBorder="1"/>
    <xf numFmtId="4" fontId="18" fillId="3" borderId="1" xfId="0" applyNumberFormat="1" applyFont="1" applyFill="1" applyBorder="1"/>
    <xf numFmtId="4" fontId="3" fillId="3" borderId="0" xfId="0" applyNumberFormat="1" applyFont="1" applyFill="1" applyBorder="1"/>
    <xf numFmtId="4" fontId="26" fillId="3" borderId="1" xfId="0" applyNumberFormat="1" applyFont="1" applyFill="1" applyBorder="1"/>
    <xf numFmtId="4" fontId="27" fillId="3" borderId="1" xfId="0" applyNumberFormat="1" applyFont="1" applyFill="1" applyBorder="1"/>
    <xf numFmtId="4" fontId="6" fillId="3" borderId="1" xfId="0" applyNumberFormat="1" applyFont="1" applyFill="1" applyBorder="1"/>
    <xf numFmtId="4" fontId="6" fillId="3" borderId="0" xfId="0" applyNumberFormat="1" applyFont="1" applyFill="1" applyBorder="1"/>
    <xf numFmtId="4" fontId="15" fillId="3" borderId="1" xfId="0" applyNumberFormat="1" applyFont="1" applyFill="1" applyBorder="1"/>
    <xf numFmtId="4" fontId="15" fillId="3" borderId="0" xfId="0" applyNumberFormat="1" applyFont="1" applyFill="1" applyBorder="1"/>
    <xf numFmtId="4" fontId="19" fillId="3" borderId="0" xfId="0" applyNumberFormat="1" applyFont="1" applyFill="1" applyBorder="1"/>
    <xf numFmtId="4" fontId="5" fillId="3" borderId="0" xfId="0" applyNumberFormat="1" applyFont="1" applyFill="1" applyBorder="1"/>
    <xf numFmtId="4" fontId="30" fillId="3" borderId="1" xfId="0" applyNumberFormat="1" applyFont="1" applyFill="1" applyBorder="1"/>
    <xf numFmtId="4" fontId="32" fillId="3" borderId="1" xfId="0" applyNumberFormat="1" applyFont="1" applyFill="1" applyBorder="1"/>
    <xf numFmtId="4" fontId="3" fillId="3" borderId="0" xfId="0" applyNumberFormat="1" applyFont="1" applyFill="1"/>
    <xf numFmtId="0" fontId="3" fillId="3" borderId="0" xfId="0" applyFont="1" applyFill="1"/>
    <xf numFmtId="4" fontId="3" fillId="3" borderId="1" xfId="0" applyNumberFormat="1" applyFont="1" applyFill="1" applyBorder="1" applyAlignment="1" applyProtection="1">
      <alignment horizontal="right" vertical="center" wrapText="1"/>
      <protection locked="0"/>
    </xf>
    <xf numFmtId="4" fontId="3" fillId="3" borderId="1" xfId="0" applyNumberFormat="1" applyFont="1" applyFill="1" applyBorder="1" applyAlignment="1">
      <alignment horizontal="right" vertical="center" wrapText="1"/>
    </xf>
    <xf numFmtId="0" fontId="1" fillId="3" borderId="0" xfId="0" applyFont="1" applyFill="1" applyProtection="1">
      <protection locked="0"/>
    </xf>
    <xf numFmtId="0" fontId="2" fillId="3" borderId="0" xfId="0" applyFont="1" applyFill="1" applyAlignment="1" applyProtection="1">
      <protection locked="0"/>
    </xf>
    <xf numFmtId="0" fontId="1" fillId="3" borderId="0" xfId="0"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1"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0" xfId="0" applyFont="1" applyFill="1" applyProtection="1">
      <protection locked="0"/>
    </xf>
    <xf numFmtId="0" fontId="10" fillId="3" borderId="0" xfId="0" applyFont="1" applyFill="1" applyAlignment="1">
      <alignment horizontal="center" vertical="center"/>
    </xf>
    <xf numFmtId="0" fontId="2" fillId="3" borderId="0" xfId="0" applyFont="1" applyFill="1" applyAlignment="1">
      <alignment horizontal="center" vertical="center"/>
    </xf>
    <xf numFmtId="0" fontId="4" fillId="3" borderId="0" xfId="0" applyFont="1" applyFill="1" applyAlignment="1">
      <alignment vertical="center"/>
    </xf>
    <xf numFmtId="0" fontId="1" fillId="3" borderId="0" xfId="0" applyFont="1" applyFill="1" applyBorder="1" applyAlignment="1">
      <alignment vertical="center" wrapText="1"/>
    </xf>
    <xf numFmtId="0" fontId="1" fillId="3" borderId="0" xfId="0" applyFont="1" applyFill="1" applyBorder="1"/>
    <xf numFmtId="0" fontId="8" fillId="3" borderId="0" xfId="0" applyFont="1" applyFill="1" applyAlignment="1">
      <alignment vertical="center"/>
    </xf>
    <xf numFmtId="0" fontId="4" fillId="3" borderId="0" xfId="0" applyFont="1" applyFill="1" applyAlignment="1">
      <alignment vertical="center" wrapText="1"/>
    </xf>
    <xf numFmtId="0" fontId="1" fillId="3" borderId="1" xfId="0" applyFont="1" applyFill="1" applyBorder="1" applyAlignment="1">
      <alignment horizontal="right" vertical="center" wrapText="1"/>
    </xf>
    <xf numFmtId="0" fontId="1" fillId="3" borderId="1" xfId="0" applyFont="1" applyFill="1" applyBorder="1" applyAlignment="1">
      <alignment vertical="center" wrapText="1"/>
    </xf>
    <xf numFmtId="14"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4" fillId="3" borderId="1" xfId="0" applyFont="1" applyFill="1" applyBorder="1" applyAlignment="1">
      <alignment horizontal="right" vertical="center" wrapText="1"/>
    </xf>
    <xf numFmtId="0" fontId="3" fillId="3" borderId="1" xfId="0" applyFont="1" applyFill="1" applyBorder="1" applyAlignment="1" applyProtection="1">
      <alignment horizontal="center"/>
      <protection locked="0"/>
    </xf>
    <xf numFmtId="0" fontId="8" fillId="3" borderId="0" xfId="0" applyFont="1" applyFill="1" applyAlignment="1" applyProtection="1">
      <alignment horizontal="left" vertical="top" wrapText="1"/>
      <protection locked="0"/>
    </xf>
    <xf numFmtId="0" fontId="1"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pplyProtection="1">
      <alignment vertical="center"/>
      <protection locked="0"/>
    </xf>
    <xf numFmtId="0" fontId="12" fillId="3" borderId="0" xfId="0" applyFont="1" applyFill="1" applyProtection="1">
      <protection locked="0"/>
    </xf>
    <xf numFmtId="0" fontId="2" fillId="3" borderId="0" xfId="0" applyFont="1" applyFill="1"/>
    <xf numFmtId="0" fontId="2" fillId="3" borderId="0" xfId="0" applyFont="1" applyFill="1" applyAlignment="1">
      <alignment horizontal="justify" vertical="center"/>
    </xf>
    <xf numFmtId="4" fontId="3" fillId="3" borderId="8" xfId="0" applyNumberFormat="1" applyFont="1" applyFill="1" applyBorder="1"/>
    <xf numFmtId="0" fontId="19" fillId="0" borderId="4" xfId="0" applyFont="1" applyFill="1" applyBorder="1" applyAlignment="1">
      <alignment horizontal="center" wrapText="1"/>
    </xf>
    <xf numFmtId="0" fontId="19" fillId="0" borderId="6" xfId="0" applyFont="1" applyFill="1" applyBorder="1" applyAlignment="1">
      <alignment horizontal="center" wrapText="1"/>
    </xf>
    <xf numFmtId="4" fontId="6" fillId="3" borderId="2" xfId="0" applyNumberFormat="1" applyFont="1" applyFill="1" applyBorder="1" applyAlignment="1">
      <alignment horizontal="center"/>
    </xf>
    <xf numFmtId="4" fontId="6" fillId="3" borderId="5" xfId="0" applyNumberFormat="1" applyFont="1" applyFill="1" applyBorder="1" applyAlignment="1">
      <alignment horizontal="center"/>
    </xf>
    <xf numFmtId="4" fontId="6" fillId="3" borderId="3" xfId="0" applyNumberFormat="1" applyFont="1" applyFill="1" applyBorder="1" applyAlignment="1">
      <alignment horizontal="center"/>
    </xf>
    <xf numFmtId="0" fontId="19" fillId="3" borderId="4" xfId="0" applyFont="1" applyFill="1" applyBorder="1" applyAlignment="1">
      <alignment horizontal="center"/>
    </xf>
    <xf numFmtId="0" fontId="19" fillId="3" borderId="6" xfId="0" applyFont="1" applyFill="1" applyBorder="1" applyAlignment="1">
      <alignment horizontal="center"/>
    </xf>
    <xf numFmtId="0" fontId="19" fillId="0" borderId="4" xfId="0" applyFont="1" applyFill="1" applyBorder="1" applyAlignment="1">
      <alignment horizontal="center"/>
    </xf>
    <xf numFmtId="0" fontId="19" fillId="0" borderId="6" xfId="0" applyFont="1" applyFill="1" applyBorder="1" applyAlignment="1">
      <alignment horizontal="center"/>
    </xf>
    <xf numFmtId="4" fontId="3" fillId="3" borderId="5" xfId="0" applyNumberFormat="1" applyFont="1" applyFill="1" applyBorder="1" applyAlignment="1">
      <alignment horizontal="center"/>
    </xf>
    <xf numFmtId="4" fontId="3" fillId="3" borderId="3" xfId="0" applyNumberFormat="1" applyFont="1" applyFill="1" applyBorder="1" applyAlignment="1">
      <alignment horizontal="center"/>
    </xf>
    <xf numFmtId="0" fontId="11" fillId="0" borderId="0" xfId="0" applyFont="1" applyAlignment="1">
      <alignment horizontal="left" vertical="center" wrapText="1"/>
    </xf>
    <xf numFmtId="0" fontId="8" fillId="3" borderId="0" xfId="0" applyFont="1" applyFill="1" applyAlignment="1" applyProtection="1">
      <alignment horizontal="center" vertical="top" wrapText="1"/>
      <protection locked="0"/>
    </xf>
    <xf numFmtId="0" fontId="10" fillId="3"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pplyProtection="1">
      <alignment horizontal="center" vertical="center"/>
      <protection locked="0"/>
    </xf>
    <xf numFmtId="0" fontId="11" fillId="0" borderId="0" xfId="0" applyFont="1" applyAlignment="1">
      <alignment horizontal="left" wrapText="1"/>
    </xf>
    <xf numFmtId="14" fontId="2" fillId="3" borderId="0" xfId="0" applyNumberFormat="1" applyFont="1" applyFill="1" applyAlignment="1" applyProtection="1">
      <alignment horizontal="center" vertical="center"/>
      <protection locked="0"/>
    </xf>
    <xf numFmtId="0" fontId="11" fillId="0" borderId="0" xfId="0" applyFont="1" applyBorder="1" applyAlignment="1">
      <alignment horizontal="left" vertical="center" wrapText="1"/>
    </xf>
    <xf numFmtId="0" fontId="11" fillId="0" borderId="0" xfId="1" applyFont="1" applyFill="1" applyAlignment="1">
      <alignment horizontal="left" wrapText="1"/>
    </xf>
  </cellXfs>
  <cellStyles count="4">
    <cellStyle name="Гиперссылка" xfId="1" builtinId="8"/>
    <cellStyle name="Обычный" xfId="0" builtinId="0"/>
    <cellStyle name="Обычный_Лист1" xfId="2"/>
    <cellStyle name="Обычный_Лист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topLeftCell="A19" zoomScale="90" zoomScaleNormal="90" workbookViewId="0">
      <selection activeCell="M44" sqref="M44"/>
    </sheetView>
  </sheetViews>
  <sheetFormatPr defaultRowHeight="12.75" x14ac:dyDescent="0.2"/>
  <cols>
    <col min="1" max="1" width="6.5703125" style="8" customWidth="1"/>
    <col min="2" max="2" width="14.42578125" style="21" customWidth="1"/>
    <col min="3" max="3" width="14" style="21" customWidth="1"/>
    <col min="4" max="4" width="13.28515625" style="21" customWidth="1"/>
    <col min="5" max="5" width="14.42578125" style="21" customWidth="1"/>
    <col min="6" max="6" width="4.85546875" style="21" customWidth="1"/>
    <col min="7" max="7" width="15" style="21" customWidth="1"/>
    <col min="8" max="8" width="14.28515625" style="21" customWidth="1"/>
    <col min="9" max="9" width="13.28515625" style="21" customWidth="1"/>
    <col min="10" max="10" width="13.85546875" style="21" customWidth="1"/>
    <col min="11" max="11" width="2.28515625" style="1" customWidth="1"/>
    <col min="12" max="12" width="15.42578125" style="1" customWidth="1"/>
    <col min="13" max="13" width="13.42578125" style="1" customWidth="1"/>
    <col min="14" max="14" width="11.5703125" style="1" customWidth="1"/>
    <col min="15" max="15" width="14.7109375" style="1" customWidth="1"/>
    <col min="16" max="16" width="14" style="1" customWidth="1"/>
    <col min="17" max="17" width="20.85546875" style="1" customWidth="1"/>
    <col min="18" max="18" width="25.140625" style="1" customWidth="1"/>
    <col min="19" max="19" width="18.140625" style="1" customWidth="1"/>
    <col min="20" max="20" width="9.140625" style="1" customWidth="1"/>
    <col min="21" max="21" width="10.42578125" style="1" customWidth="1"/>
    <col min="22" max="22" width="9.140625" style="1" customWidth="1"/>
    <col min="23" max="24" width="9.140625" style="1"/>
    <col min="25" max="25" width="9.140625" style="1" customWidth="1"/>
    <col min="26" max="16384" width="9.140625" style="1"/>
  </cols>
  <sheetData>
    <row r="1" spans="1:21" ht="14.25" x14ac:dyDescent="0.2">
      <c r="A1" s="20" t="s">
        <v>136</v>
      </c>
    </row>
    <row r="2" spans="1:21" ht="14.25" x14ac:dyDescent="0.2">
      <c r="A2" s="20"/>
      <c r="B2" s="143"/>
      <c r="C2" s="144" t="s">
        <v>212</v>
      </c>
      <c r="D2" s="143"/>
      <c r="E2" s="143"/>
      <c r="F2" s="143"/>
      <c r="G2" s="143"/>
      <c r="H2" s="143"/>
      <c r="I2" s="143"/>
      <c r="J2" s="143"/>
      <c r="K2" s="145"/>
      <c r="L2" s="145"/>
      <c r="M2" s="145"/>
      <c r="N2" s="145"/>
      <c r="O2" s="145"/>
      <c r="P2" s="145"/>
    </row>
    <row r="3" spans="1:21" ht="15.75" customHeight="1" x14ac:dyDescent="0.2">
      <c r="A3" s="22"/>
      <c r="B3" s="143"/>
      <c r="C3" s="146" t="s">
        <v>201</v>
      </c>
      <c r="D3" s="143"/>
      <c r="E3" s="143"/>
      <c r="F3" s="143"/>
      <c r="G3" s="143"/>
      <c r="H3" s="143"/>
      <c r="I3" s="143"/>
      <c r="J3" s="143"/>
      <c r="K3" s="145"/>
      <c r="L3" s="145"/>
      <c r="M3" s="145"/>
      <c r="N3" s="145"/>
      <c r="O3" s="145"/>
      <c r="P3" s="145"/>
    </row>
    <row r="4" spans="1:21" ht="8.25" customHeight="1" x14ac:dyDescent="0.2">
      <c r="B4" s="143"/>
      <c r="C4" s="143"/>
      <c r="D4" s="143"/>
      <c r="E4" s="143"/>
      <c r="F4" s="143"/>
      <c r="G4" s="143"/>
      <c r="H4" s="143"/>
      <c r="I4" s="143"/>
      <c r="J4" s="143"/>
      <c r="K4" s="145"/>
      <c r="L4" s="145"/>
      <c r="M4" s="145"/>
      <c r="N4" s="145"/>
      <c r="O4" s="145"/>
      <c r="P4" s="145"/>
    </row>
    <row r="5" spans="1:21" s="23" customFormat="1" ht="15" x14ac:dyDescent="0.25">
      <c r="A5" s="211"/>
      <c r="B5" s="206" t="s">
        <v>193</v>
      </c>
      <c r="C5" s="207"/>
      <c r="D5" s="207"/>
      <c r="E5" s="208"/>
      <c r="F5" s="147"/>
      <c r="G5" s="206" t="s">
        <v>202</v>
      </c>
      <c r="H5" s="213"/>
      <c r="I5" s="213"/>
      <c r="J5" s="214"/>
      <c r="K5" s="148"/>
      <c r="L5" s="209"/>
      <c r="M5" s="206" t="s">
        <v>203</v>
      </c>
      <c r="N5" s="207"/>
      <c r="O5" s="207"/>
      <c r="P5" s="208"/>
    </row>
    <row r="6" spans="1:21" s="24" customFormat="1" ht="11.25" customHeight="1" x14ac:dyDescent="0.2">
      <c r="A6" s="212"/>
      <c r="B6" s="149" t="s">
        <v>137</v>
      </c>
      <c r="C6" s="149" t="s">
        <v>138</v>
      </c>
      <c r="D6" s="150" t="s">
        <v>139</v>
      </c>
      <c r="E6" s="149" t="s">
        <v>140</v>
      </c>
      <c r="F6" s="151"/>
      <c r="G6" s="149" t="s">
        <v>137</v>
      </c>
      <c r="H6" s="149" t="s">
        <v>138</v>
      </c>
      <c r="I6" s="150" t="s">
        <v>139</v>
      </c>
      <c r="J6" s="149" t="s">
        <v>140</v>
      </c>
      <c r="K6" s="152"/>
      <c r="L6" s="210"/>
      <c r="M6" s="149" t="s">
        <v>137</v>
      </c>
      <c r="N6" s="149" t="s">
        <v>138</v>
      </c>
      <c r="O6" s="150" t="s">
        <v>139</v>
      </c>
      <c r="P6" s="149" t="s">
        <v>140</v>
      </c>
    </row>
    <row r="7" spans="1:21" s="27" customFormat="1" ht="22.5" x14ac:dyDescent="0.2">
      <c r="A7" s="25" t="s">
        <v>141</v>
      </c>
      <c r="B7" s="153">
        <f>SUM(B8:B11)</f>
        <v>2061841.81</v>
      </c>
      <c r="C7" s="153">
        <f>SUM(C8:C11)</f>
        <v>15284.01</v>
      </c>
      <c r="D7" s="153">
        <f>SUM(D8:D11)</f>
        <v>0</v>
      </c>
      <c r="E7" s="153">
        <f>SUM(E8:E11)</f>
        <v>2077125.82</v>
      </c>
      <c r="F7" s="154"/>
      <c r="G7" s="153">
        <f>SUM(G8:G11)</f>
        <v>60872700</v>
      </c>
      <c r="H7" s="153">
        <f>SUM(H8:H11)</f>
        <v>3637469</v>
      </c>
      <c r="I7" s="153">
        <f>SUM(I8:I11)</f>
        <v>900000</v>
      </c>
      <c r="J7" s="153">
        <f>SUM(J8:J11)</f>
        <v>65410169</v>
      </c>
      <c r="K7" s="154"/>
      <c r="L7" s="155" t="s">
        <v>141</v>
      </c>
      <c r="M7" s="153">
        <f>SUM(M8:M11)</f>
        <v>0</v>
      </c>
      <c r="N7" s="153">
        <f>SUM(N8:N11)</f>
        <v>0</v>
      </c>
      <c r="O7" s="153">
        <f>SUM(O8:O11)</f>
        <v>0</v>
      </c>
      <c r="P7" s="153">
        <f>SUM(P8:P11)</f>
        <v>0</v>
      </c>
    </row>
    <row r="8" spans="1:21" s="27" customFormat="1" ht="15" x14ac:dyDescent="0.25">
      <c r="A8" s="25">
        <v>111</v>
      </c>
      <c r="B8" s="156">
        <v>1300459.2</v>
      </c>
      <c r="C8" s="157">
        <v>9026.33</v>
      </c>
      <c r="D8" s="156">
        <v>0</v>
      </c>
      <c r="E8" s="158">
        <f t="shared" ref="E8:E9" si="0">SUM(B8:D8)</f>
        <v>1309485.53</v>
      </c>
      <c r="F8" s="159"/>
      <c r="G8" s="156">
        <v>46753200</v>
      </c>
      <c r="H8" s="156">
        <v>2793750</v>
      </c>
      <c r="I8" s="160">
        <v>700000</v>
      </c>
      <c r="J8" s="158">
        <f t="shared" ref="J8:J13" si="1">SUM(G8:I8)</f>
        <v>50246950</v>
      </c>
      <c r="K8" s="161"/>
      <c r="L8" s="155">
        <v>111</v>
      </c>
      <c r="M8" s="162"/>
      <c r="N8" s="157"/>
      <c r="O8" s="157"/>
      <c r="P8" s="158">
        <f t="shared" ref="P8:P9" si="2">SUM(M8:O8)</f>
        <v>0</v>
      </c>
    </row>
    <row r="9" spans="1:21" s="27" customFormat="1" ht="15" x14ac:dyDescent="0.25">
      <c r="A9" s="25" t="s">
        <v>199</v>
      </c>
      <c r="B9" s="162"/>
      <c r="C9" s="157"/>
      <c r="D9" s="157"/>
      <c r="E9" s="158">
        <f t="shared" si="0"/>
        <v>0</v>
      </c>
      <c r="F9" s="159"/>
      <c r="G9" s="162"/>
      <c r="H9" s="157"/>
      <c r="I9" s="163">
        <v>0</v>
      </c>
      <c r="J9" s="158">
        <f t="shared" si="1"/>
        <v>0</v>
      </c>
      <c r="K9" s="161"/>
      <c r="L9" s="155">
        <v>112</v>
      </c>
      <c r="M9" s="162"/>
      <c r="N9" s="157"/>
      <c r="O9" s="157"/>
      <c r="P9" s="158">
        <f t="shared" si="2"/>
        <v>0</v>
      </c>
    </row>
    <row r="10" spans="1:21" s="27" customFormat="1" ht="15.75" x14ac:dyDescent="0.25">
      <c r="A10" s="25">
        <v>113</v>
      </c>
      <c r="B10" s="162"/>
      <c r="C10" s="157"/>
      <c r="D10" s="157"/>
      <c r="E10" s="158">
        <f>SUM(B10:D10)</f>
        <v>0</v>
      </c>
      <c r="F10" s="159"/>
      <c r="G10" s="162"/>
      <c r="H10" s="157"/>
      <c r="I10" s="163"/>
      <c r="J10" s="158">
        <f t="shared" si="1"/>
        <v>0</v>
      </c>
      <c r="K10" s="161"/>
      <c r="L10" s="155">
        <v>113</v>
      </c>
      <c r="M10" s="162"/>
      <c r="N10" s="157"/>
      <c r="O10" s="157"/>
      <c r="P10" s="158">
        <f>SUM(M10:O10)</f>
        <v>0</v>
      </c>
      <c r="Q10" s="7"/>
      <c r="R10" s="7"/>
    </row>
    <row r="11" spans="1:21" s="27" customFormat="1" ht="15.75" x14ac:dyDescent="0.25">
      <c r="A11" s="25">
        <v>119</v>
      </c>
      <c r="B11" s="162">
        <v>761382.61</v>
      </c>
      <c r="C11" s="157">
        <v>6257.68</v>
      </c>
      <c r="D11" s="156"/>
      <c r="E11" s="158">
        <f>SUM(B11:D11)</f>
        <v>767640.29</v>
      </c>
      <c r="F11" s="159"/>
      <c r="G11" s="156">
        <v>14119500</v>
      </c>
      <c r="H11" s="156">
        <v>843719</v>
      </c>
      <c r="I11" s="160">
        <v>200000</v>
      </c>
      <c r="J11" s="158">
        <f t="shared" si="1"/>
        <v>15163219</v>
      </c>
      <c r="K11" s="161"/>
      <c r="L11" s="155">
        <v>119</v>
      </c>
      <c r="M11" s="162"/>
      <c r="N11" s="157"/>
      <c r="O11" s="157"/>
      <c r="P11" s="158">
        <f>SUM(M11:O11)</f>
        <v>0</v>
      </c>
      <c r="Q11" s="114"/>
      <c r="R11" s="115"/>
    </row>
    <row r="12" spans="1:21" s="31" customFormat="1" ht="32.25" customHeight="1" x14ac:dyDescent="0.25">
      <c r="A12" s="25" t="s">
        <v>142</v>
      </c>
      <c r="B12" s="162">
        <v>0</v>
      </c>
      <c r="C12" s="164">
        <f t="shared" ref="C12:E12" si="3">SUM(C13:C15)</f>
        <v>0</v>
      </c>
      <c r="D12" s="164">
        <f t="shared" si="3"/>
        <v>0</v>
      </c>
      <c r="E12" s="164">
        <f t="shared" si="3"/>
        <v>0</v>
      </c>
      <c r="F12" s="165"/>
      <c r="G12" s="164">
        <f>SUM(G13:G15)</f>
        <v>0</v>
      </c>
      <c r="H12" s="164">
        <f t="shared" ref="H12:I12" si="4">SUM(H13:H15)</f>
        <v>0</v>
      </c>
      <c r="I12" s="164">
        <f t="shared" si="4"/>
        <v>0</v>
      </c>
      <c r="J12" s="164">
        <f t="shared" si="1"/>
        <v>0</v>
      </c>
      <c r="K12" s="161"/>
      <c r="L12" s="155" t="s">
        <v>142</v>
      </c>
      <c r="M12" s="162">
        <v>0</v>
      </c>
      <c r="N12" s="164">
        <f t="shared" ref="N12:P12" si="5">SUM(N13:N15)</f>
        <v>0</v>
      </c>
      <c r="O12" s="164">
        <f t="shared" si="5"/>
        <v>0</v>
      </c>
      <c r="P12" s="164">
        <f t="shared" si="5"/>
        <v>0</v>
      </c>
      <c r="Q12" s="114"/>
      <c r="R12" s="116"/>
      <c r="S12" s="117"/>
      <c r="T12" s="118"/>
      <c r="U12" s="118"/>
    </row>
    <row r="13" spans="1:21" s="31" customFormat="1" ht="33" customHeight="1" x14ac:dyDescent="0.25">
      <c r="A13" s="25">
        <v>321</v>
      </c>
      <c r="B13" s="157"/>
      <c r="C13" s="157"/>
      <c r="D13" s="157"/>
      <c r="E13" s="158">
        <f>SUM(B13:D13)</f>
        <v>0</v>
      </c>
      <c r="F13" s="159"/>
      <c r="G13" s="157"/>
      <c r="H13" s="157"/>
      <c r="I13" s="157"/>
      <c r="J13" s="158">
        <f t="shared" si="1"/>
        <v>0</v>
      </c>
      <c r="K13" s="161"/>
      <c r="L13" s="155">
        <v>321</v>
      </c>
      <c r="M13" s="157"/>
      <c r="N13" s="157"/>
      <c r="O13" s="157"/>
      <c r="P13" s="158">
        <f>SUM(M13:O13)</f>
        <v>0</v>
      </c>
      <c r="Q13" s="114"/>
      <c r="R13" s="116"/>
      <c r="S13" s="117"/>
      <c r="T13" s="118"/>
      <c r="U13" s="118"/>
    </row>
    <row r="14" spans="1:21" s="31" customFormat="1" ht="17.25" customHeight="1" x14ac:dyDescent="0.25">
      <c r="A14" s="25">
        <v>340</v>
      </c>
      <c r="B14" s="157"/>
      <c r="C14" s="157"/>
      <c r="D14" s="157"/>
      <c r="E14" s="158">
        <f>SUM(B14:D14)</f>
        <v>0</v>
      </c>
      <c r="F14" s="159"/>
      <c r="G14" s="157"/>
      <c r="H14" s="157"/>
      <c r="I14" s="157"/>
      <c r="J14" s="158">
        <f t="shared" ref="J14" si="6">SUM(G14:I14)</f>
        <v>0</v>
      </c>
      <c r="K14" s="161"/>
      <c r="L14" s="155">
        <v>340</v>
      </c>
      <c r="M14" s="157"/>
      <c r="N14" s="157"/>
      <c r="O14" s="157"/>
      <c r="P14" s="158">
        <f>SUM(M14:O14)</f>
        <v>0</v>
      </c>
      <c r="Q14" s="114"/>
      <c r="R14" s="116"/>
      <c r="S14" s="117"/>
      <c r="T14" s="118"/>
      <c r="U14" s="118"/>
    </row>
    <row r="15" spans="1:21" s="31" customFormat="1" ht="22.5" customHeight="1" x14ac:dyDescent="0.25">
      <c r="A15" s="25">
        <v>350</v>
      </c>
      <c r="B15" s="157"/>
      <c r="C15" s="157"/>
      <c r="D15" s="157"/>
      <c r="E15" s="158">
        <f>SUM(B15:D15)</f>
        <v>0</v>
      </c>
      <c r="F15" s="159"/>
      <c r="G15" s="157"/>
      <c r="H15" s="157"/>
      <c r="I15" s="157"/>
      <c r="J15" s="158">
        <f>SUM(G15:I15)</f>
        <v>0</v>
      </c>
      <c r="K15" s="161"/>
      <c r="L15" s="155">
        <v>350</v>
      </c>
      <c r="M15" s="157"/>
      <c r="N15" s="157"/>
      <c r="O15" s="157"/>
      <c r="P15" s="158">
        <f>SUM(M15:O15)</f>
        <v>0</v>
      </c>
      <c r="Q15" s="114"/>
      <c r="R15" s="116"/>
      <c r="S15" s="117"/>
      <c r="T15" s="118"/>
      <c r="U15" s="118"/>
    </row>
    <row r="16" spans="1:21" s="27" customFormat="1" ht="23.25" x14ac:dyDescent="0.25">
      <c r="A16" s="25" t="s">
        <v>143</v>
      </c>
      <c r="B16" s="166">
        <f>SUM(B17:B19)</f>
        <v>0</v>
      </c>
      <c r="C16" s="166">
        <f t="shared" ref="C16:D16" si="7">SUM(C17:C19)</f>
        <v>0</v>
      </c>
      <c r="D16" s="166">
        <f t="shared" si="7"/>
        <v>342265.52</v>
      </c>
      <c r="E16" s="166">
        <f>SUM(E17:E19)</f>
        <v>342265.52</v>
      </c>
      <c r="F16" s="167"/>
      <c r="G16" s="166">
        <f t="shared" ref="G16:H16" si="8">SUM(G17:G19)</f>
        <v>606558</v>
      </c>
      <c r="H16" s="166">
        <f t="shared" si="8"/>
        <v>0</v>
      </c>
      <c r="I16" s="166">
        <f>SUM(I17:I19)</f>
        <v>82500</v>
      </c>
      <c r="J16" s="166">
        <f>SUM(J17:J19)</f>
        <v>689058</v>
      </c>
      <c r="K16" s="161"/>
      <c r="L16" s="155" t="s">
        <v>143</v>
      </c>
      <c r="M16" s="166">
        <f>SUM(M17:M19)</f>
        <v>0</v>
      </c>
      <c r="N16" s="166">
        <f t="shared" ref="N16:O16" si="9">SUM(N17:N19)</f>
        <v>0</v>
      </c>
      <c r="O16" s="166">
        <f t="shared" si="9"/>
        <v>0</v>
      </c>
      <c r="P16" s="166">
        <f>SUM(P17:P19)</f>
        <v>0</v>
      </c>
      <c r="Q16" s="114"/>
      <c r="R16" s="116"/>
      <c r="S16" s="117"/>
      <c r="T16" s="117"/>
      <c r="U16" s="117"/>
    </row>
    <row r="17" spans="1:21" s="27" customFormat="1" ht="15.75" x14ac:dyDescent="0.25">
      <c r="A17" s="25">
        <v>851</v>
      </c>
      <c r="B17" s="157"/>
      <c r="C17" s="157"/>
      <c r="D17" s="157"/>
      <c r="E17" s="158">
        <f>SUM(B17:D17)</f>
        <v>0</v>
      </c>
      <c r="F17" s="159"/>
      <c r="G17" s="156">
        <v>606558</v>
      </c>
      <c r="H17" s="157"/>
      <c r="I17" s="157">
        <v>80000</v>
      </c>
      <c r="J17" s="158">
        <f>SUM(G17:I17)</f>
        <v>686558</v>
      </c>
      <c r="K17" s="168"/>
      <c r="L17" s="155">
        <v>851</v>
      </c>
      <c r="M17" s="157"/>
      <c r="N17" s="157"/>
      <c r="O17" s="157"/>
      <c r="P17" s="158">
        <f>SUM(M17:O17)</f>
        <v>0</v>
      </c>
      <c r="Q17" s="114"/>
      <c r="R17" s="125"/>
      <c r="S17" s="118"/>
      <c r="T17" s="118"/>
      <c r="U17" s="117"/>
    </row>
    <row r="18" spans="1:21" s="27" customFormat="1" ht="15.75" x14ac:dyDescent="0.25">
      <c r="A18" s="25">
        <v>852</v>
      </c>
      <c r="B18" s="157"/>
      <c r="C18" s="157"/>
      <c r="D18" s="157"/>
      <c r="E18" s="158">
        <f>SUM(B18:D18)</f>
        <v>0</v>
      </c>
      <c r="F18" s="159"/>
      <c r="G18" s="157"/>
      <c r="H18" s="157"/>
      <c r="I18" s="157">
        <v>2500</v>
      </c>
      <c r="J18" s="158">
        <f t="shared" ref="J18:J19" si="10">SUM(G18:I18)</f>
        <v>2500</v>
      </c>
      <c r="K18" s="168"/>
      <c r="L18" s="155">
        <v>852</v>
      </c>
      <c r="M18" s="157"/>
      <c r="N18" s="157"/>
      <c r="O18" s="157"/>
      <c r="P18" s="158">
        <f>SUM(M18:O18)</f>
        <v>0</v>
      </c>
      <c r="Q18" s="114"/>
      <c r="R18" s="126"/>
      <c r="S18" s="127"/>
      <c r="T18" s="118"/>
      <c r="U18" s="117"/>
    </row>
    <row r="19" spans="1:21" s="27" customFormat="1" ht="15.75" x14ac:dyDescent="0.25">
      <c r="A19" s="25">
        <v>853</v>
      </c>
      <c r="B19" s="157"/>
      <c r="C19" s="157"/>
      <c r="D19" s="157">
        <v>342265.52</v>
      </c>
      <c r="E19" s="158">
        <f>SUM(B19:D19)</f>
        <v>342265.52</v>
      </c>
      <c r="F19" s="159"/>
      <c r="G19" s="157"/>
      <c r="H19" s="157"/>
      <c r="I19" s="157"/>
      <c r="J19" s="158">
        <f t="shared" si="10"/>
        <v>0</v>
      </c>
      <c r="K19" s="168"/>
      <c r="L19" s="155">
        <v>853</v>
      </c>
      <c r="M19" s="157"/>
      <c r="N19" s="157"/>
      <c r="O19" s="157"/>
      <c r="P19" s="158">
        <f>SUM(M19:O19)</f>
        <v>0</v>
      </c>
      <c r="Q19" s="114"/>
      <c r="R19" s="128"/>
      <c r="S19" s="129"/>
      <c r="T19" s="118"/>
      <c r="U19" s="117"/>
    </row>
    <row r="20" spans="1:21" s="27" customFormat="1" ht="23.25" x14ac:dyDescent="0.25">
      <c r="A20" s="25" t="s">
        <v>144</v>
      </c>
      <c r="B20" s="164">
        <f>B21</f>
        <v>0</v>
      </c>
      <c r="C20" s="164">
        <f>C21</f>
        <v>0</v>
      </c>
      <c r="D20" s="164">
        <f>D21</f>
        <v>0</v>
      </c>
      <c r="E20" s="166">
        <f>E21</f>
        <v>0</v>
      </c>
      <c r="F20" s="159"/>
      <c r="G20" s="164">
        <f t="shared" ref="G20:J20" si="11">G21</f>
        <v>0</v>
      </c>
      <c r="H20" s="164">
        <f t="shared" si="11"/>
        <v>0</v>
      </c>
      <c r="I20" s="164">
        <f t="shared" si="11"/>
        <v>0</v>
      </c>
      <c r="J20" s="166">
        <f t="shared" si="11"/>
        <v>0</v>
      </c>
      <c r="K20" s="161"/>
      <c r="L20" s="155" t="s">
        <v>144</v>
      </c>
      <c r="M20" s="164">
        <f>M21</f>
        <v>0</v>
      </c>
      <c r="N20" s="164">
        <f>N21</f>
        <v>0</v>
      </c>
      <c r="O20" s="164">
        <f>O21</f>
        <v>0</v>
      </c>
      <c r="P20" s="166">
        <f>P21</f>
        <v>0</v>
      </c>
      <c r="Q20" s="114"/>
      <c r="R20" s="130"/>
      <c r="S20" s="129"/>
      <c r="T20" s="118"/>
      <c r="U20" s="117"/>
    </row>
    <row r="21" spans="1:21" s="27" customFormat="1" ht="15.75" x14ac:dyDescent="0.25">
      <c r="A21" s="25">
        <v>831</v>
      </c>
      <c r="B21" s="157"/>
      <c r="C21" s="157"/>
      <c r="D21" s="157"/>
      <c r="E21" s="158">
        <f>SUM(B21:D21)</f>
        <v>0</v>
      </c>
      <c r="F21" s="159"/>
      <c r="G21" s="157"/>
      <c r="H21" s="157"/>
      <c r="I21" s="157"/>
      <c r="J21" s="158">
        <f>SUM(G21:I21)</f>
        <v>0</v>
      </c>
      <c r="K21" s="161"/>
      <c r="L21" s="155">
        <v>831</v>
      </c>
      <c r="M21" s="157"/>
      <c r="N21" s="157"/>
      <c r="O21" s="157"/>
      <c r="P21" s="158">
        <f>SUM(M21:O21)</f>
        <v>0</v>
      </c>
      <c r="Q21" s="114"/>
      <c r="R21" s="131"/>
      <c r="S21" s="129"/>
      <c r="T21" s="118"/>
      <c r="U21" s="117"/>
    </row>
    <row r="22" spans="1:21" s="27" customFormat="1" ht="23.25" x14ac:dyDescent="0.25">
      <c r="A22" s="25" t="s">
        <v>145</v>
      </c>
      <c r="B22" s="164">
        <f>SUM(B23:B26)</f>
        <v>814165.77</v>
      </c>
      <c r="C22" s="164">
        <f t="shared" ref="C22:E22" si="12">SUM(C23:C26)</f>
        <v>637225.4</v>
      </c>
      <c r="D22" s="164">
        <f t="shared" si="12"/>
        <v>236922.34</v>
      </c>
      <c r="E22" s="164">
        <f t="shared" si="12"/>
        <v>1688313.51</v>
      </c>
      <c r="F22" s="165"/>
      <c r="G22" s="164">
        <f>SUM(G23:G26)</f>
        <v>5948900.5</v>
      </c>
      <c r="H22" s="164">
        <f t="shared" ref="H22:I22" si="13">SUM(H23:H26)</f>
        <v>7169405.54</v>
      </c>
      <c r="I22" s="164">
        <f t="shared" si="13"/>
        <v>6017500</v>
      </c>
      <c r="J22" s="164">
        <f>SUM(J23:J26)</f>
        <v>19135806.039999999</v>
      </c>
      <c r="K22" s="169"/>
      <c r="L22" s="155" t="s">
        <v>145</v>
      </c>
      <c r="M22" s="164">
        <f>SUM(M23:M26)</f>
        <v>0</v>
      </c>
      <c r="N22" s="164">
        <f t="shared" ref="N22:P22" si="14">SUM(N23:N26)</f>
        <v>0</v>
      </c>
      <c r="O22" s="164">
        <f t="shared" si="14"/>
        <v>0</v>
      </c>
      <c r="P22" s="164">
        <f t="shared" si="14"/>
        <v>0</v>
      </c>
      <c r="Q22" s="114"/>
      <c r="R22" s="128"/>
      <c r="S22" s="129"/>
      <c r="T22" s="118"/>
      <c r="U22" s="117"/>
    </row>
    <row r="23" spans="1:21" s="27" customFormat="1" ht="15.75" x14ac:dyDescent="0.25">
      <c r="A23" s="25">
        <v>243</v>
      </c>
      <c r="B23" s="157"/>
      <c r="C23" s="157">
        <v>490000</v>
      </c>
      <c r="D23" s="157"/>
      <c r="E23" s="158">
        <f>SUM(B23:D23)</f>
        <v>490000</v>
      </c>
      <c r="F23" s="159"/>
      <c r="G23" s="158"/>
      <c r="H23" s="170">
        <v>446332</v>
      </c>
      <c r="I23" s="158"/>
      <c r="J23" s="158">
        <f>SUM(G23:I23)</f>
        <v>446332</v>
      </c>
      <c r="K23" s="161"/>
      <c r="L23" s="155">
        <v>243</v>
      </c>
      <c r="M23" s="157"/>
      <c r="N23" s="157"/>
      <c r="O23" s="157"/>
      <c r="P23" s="158">
        <f>SUM(M23:O23)</f>
        <v>0</v>
      </c>
      <c r="Q23" s="114"/>
      <c r="R23" s="132"/>
      <c r="S23" s="129"/>
      <c r="T23" s="118"/>
      <c r="U23" s="117"/>
    </row>
    <row r="24" spans="1:21" s="27" customFormat="1" ht="15.75" x14ac:dyDescent="0.25">
      <c r="A24" s="25">
        <v>244</v>
      </c>
      <c r="B24" s="160">
        <v>200713.63</v>
      </c>
      <c r="C24" s="160">
        <v>27794.31</v>
      </c>
      <c r="D24" s="160">
        <v>236922.34</v>
      </c>
      <c r="E24" s="158">
        <f>SUM(B24:D24)</f>
        <v>465430.28</v>
      </c>
      <c r="F24" s="159"/>
      <c r="G24" s="160">
        <v>3948900.5</v>
      </c>
      <c r="H24" s="160">
        <v>6520354.6299999999</v>
      </c>
      <c r="I24" s="160">
        <v>5850000</v>
      </c>
      <c r="J24" s="158">
        <f>SUM(G24:I24)</f>
        <v>16319255.129999999</v>
      </c>
      <c r="K24" s="161"/>
      <c r="L24" s="155">
        <v>244</v>
      </c>
      <c r="M24" s="163"/>
      <c r="N24" s="157"/>
      <c r="O24" s="163"/>
      <c r="P24" s="158">
        <f>SUM(M24:O24)</f>
        <v>0</v>
      </c>
      <c r="Q24" s="114"/>
      <c r="R24" s="131"/>
      <c r="S24" s="129"/>
      <c r="T24" s="118"/>
      <c r="U24" s="117"/>
    </row>
    <row r="25" spans="1:21" s="27" customFormat="1" ht="15.75" x14ac:dyDescent="0.25">
      <c r="A25" s="25">
        <v>247</v>
      </c>
      <c r="B25" s="163">
        <v>613452.14</v>
      </c>
      <c r="C25" s="157"/>
      <c r="D25" s="163"/>
      <c r="E25" s="158">
        <f>SUM(B25:D25)</f>
        <v>613452.14</v>
      </c>
      <c r="F25" s="159"/>
      <c r="G25" s="170">
        <v>2000000</v>
      </c>
      <c r="H25" s="163"/>
      <c r="I25" s="157">
        <v>167500</v>
      </c>
      <c r="J25" s="158">
        <f>SUM(G25:I25)</f>
        <v>2167500</v>
      </c>
      <c r="K25" s="161"/>
      <c r="L25" s="155">
        <v>247</v>
      </c>
      <c r="M25" s="163"/>
      <c r="N25" s="157"/>
      <c r="O25" s="163"/>
      <c r="P25" s="158"/>
      <c r="Q25" s="114"/>
      <c r="R25" s="133"/>
      <c r="S25" s="134"/>
      <c r="T25" s="118"/>
      <c r="U25" s="117"/>
    </row>
    <row r="26" spans="1:21" s="27" customFormat="1" ht="15.75" x14ac:dyDescent="0.25">
      <c r="A26" s="25">
        <v>323</v>
      </c>
      <c r="B26" s="157"/>
      <c r="C26" s="156">
        <v>119431.09</v>
      </c>
      <c r="D26" s="157"/>
      <c r="E26" s="158">
        <f>SUM(B26:D26)</f>
        <v>119431.09</v>
      </c>
      <c r="F26" s="159"/>
      <c r="G26" s="157"/>
      <c r="H26" s="171">
        <v>202718.91</v>
      </c>
      <c r="I26" s="157"/>
      <c r="J26" s="158">
        <f>SUM(G26:I26)</f>
        <v>202718.91</v>
      </c>
      <c r="K26" s="161"/>
      <c r="L26" s="155">
        <v>323</v>
      </c>
      <c r="M26" s="157"/>
      <c r="N26" s="162"/>
      <c r="O26" s="157"/>
      <c r="P26" s="158">
        <f>SUM(M26:O26)</f>
        <v>0</v>
      </c>
      <c r="Q26" s="115"/>
      <c r="R26" s="133"/>
      <c r="S26" s="134"/>
      <c r="T26" s="118"/>
      <c r="U26" s="117"/>
    </row>
    <row r="27" spans="1:21" s="27" customFormat="1" ht="15.75" x14ac:dyDescent="0.25">
      <c r="A27" s="25" t="s">
        <v>140</v>
      </c>
      <c r="B27" s="153">
        <f t="shared" ref="B27:I27" si="15">B7+B12+B16+B20+B22</f>
        <v>2876007.58</v>
      </c>
      <c r="C27" s="153">
        <f t="shared" si="15"/>
        <v>652509.41</v>
      </c>
      <c r="D27" s="153">
        <f t="shared" si="15"/>
        <v>579187.86</v>
      </c>
      <c r="E27" s="153">
        <f t="shared" si="15"/>
        <v>4107704.8499999996</v>
      </c>
      <c r="F27" s="154">
        <f t="shared" si="15"/>
        <v>0</v>
      </c>
      <c r="G27" s="153">
        <f>G7+G12+G16+G20+G22</f>
        <v>67428158.5</v>
      </c>
      <c r="H27" s="153">
        <f>H7+H12+H16+H20+H22</f>
        <v>10806874.539999999</v>
      </c>
      <c r="I27" s="153">
        <f t="shared" si="15"/>
        <v>7000000</v>
      </c>
      <c r="J27" s="153">
        <f>J7+J12+J16+J20+J22</f>
        <v>85235033.039999992</v>
      </c>
      <c r="K27" s="154"/>
      <c r="L27" s="155" t="s">
        <v>140</v>
      </c>
      <c r="M27" s="153">
        <f t="shared" ref="M27:P27" si="16">M7+M12+M16+M20+M22</f>
        <v>0</v>
      </c>
      <c r="N27" s="153">
        <f t="shared" si="16"/>
        <v>0</v>
      </c>
      <c r="O27" s="153">
        <f t="shared" si="16"/>
        <v>0</v>
      </c>
      <c r="P27" s="153">
        <f t="shared" si="16"/>
        <v>0</v>
      </c>
      <c r="Q27" s="115"/>
      <c r="R27" s="135"/>
      <c r="S27" s="134"/>
      <c r="T27" s="118"/>
      <c r="U27" s="117"/>
    </row>
    <row r="28" spans="1:21" ht="15.75" x14ac:dyDescent="0.25">
      <c r="A28" s="37"/>
      <c r="B28" s="143"/>
      <c r="C28" s="143"/>
      <c r="D28" s="143"/>
      <c r="E28" s="143"/>
      <c r="F28" s="143"/>
      <c r="G28" s="143"/>
      <c r="H28" s="143"/>
      <c r="I28" s="143"/>
      <c r="J28" s="143"/>
      <c r="K28" s="143"/>
      <c r="L28" s="143"/>
      <c r="M28" s="143"/>
      <c r="N28" s="143"/>
      <c r="O28" s="145"/>
      <c r="P28" s="145"/>
      <c r="Q28" s="115"/>
      <c r="R28" s="135"/>
      <c r="S28" s="134"/>
      <c r="T28" s="121"/>
      <c r="U28" s="5"/>
    </row>
    <row r="29" spans="1:21" s="23" customFormat="1" ht="15.75" x14ac:dyDescent="0.25">
      <c r="A29" s="204"/>
      <c r="B29" s="206" t="s">
        <v>206</v>
      </c>
      <c r="C29" s="207"/>
      <c r="D29" s="207"/>
      <c r="E29" s="208"/>
      <c r="F29" s="172"/>
      <c r="G29" s="206" t="s">
        <v>205</v>
      </c>
      <c r="H29" s="207"/>
      <c r="I29" s="207"/>
      <c r="J29" s="208"/>
      <c r="K29" s="173"/>
      <c r="L29" s="206" t="s">
        <v>204</v>
      </c>
      <c r="M29" s="207"/>
      <c r="N29" s="207"/>
      <c r="O29" s="208"/>
      <c r="P29" s="173"/>
      <c r="Q29" s="113"/>
      <c r="R29" s="135"/>
      <c r="S29" s="134"/>
      <c r="T29" s="43"/>
      <c r="U29" s="119"/>
    </row>
    <row r="30" spans="1:21" s="6" customFormat="1" ht="15.75" x14ac:dyDescent="0.25">
      <c r="A30" s="205"/>
      <c r="B30" s="39" t="s">
        <v>137</v>
      </c>
      <c r="C30" s="39" t="s">
        <v>138</v>
      </c>
      <c r="D30" s="40" t="s">
        <v>139</v>
      </c>
      <c r="E30" s="39" t="s">
        <v>140</v>
      </c>
      <c r="F30" s="41"/>
      <c r="G30" s="39" t="s">
        <v>137</v>
      </c>
      <c r="H30" s="39" t="s">
        <v>138</v>
      </c>
      <c r="I30" s="40" t="s">
        <v>139</v>
      </c>
      <c r="J30" s="39" t="s">
        <v>140</v>
      </c>
      <c r="L30" s="39" t="s">
        <v>137</v>
      </c>
      <c r="M30" s="39" t="s">
        <v>138</v>
      </c>
      <c r="N30" s="40" t="s">
        <v>139</v>
      </c>
      <c r="O30" s="39" t="s">
        <v>140</v>
      </c>
      <c r="Q30" s="113"/>
      <c r="R30" s="135"/>
      <c r="S30" s="134"/>
      <c r="T30" s="136"/>
      <c r="U30" s="120"/>
    </row>
    <row r="31" spans="1:21" ht="23.25" x14ac:dyDescent="0.25">
      <c r="A31" s="25" t="s">
        <v>141</v>
      </c>
      <c r="B31" s="26">
        <f>SUM(B32:B35)</f>
        <v>62934541.810000002</v>
      </c>
      <c r="C31" s="26">
        <f>SUM(C32:C35)</f>
        <v>3652753.0100000002</v>
      </c>
      <c r="D31" s="26">
        <f>SUM(D32:D35)</f>
        <v>900000</v>
      </c>
      <c r="E31" s="26">
        <f>SUM(E32:E35)</f>
        <v>67487294.819999993</v>
      </c>
      <c r="G31" s="26">
        <f>SUM(G32:G35)</f>
        <v>60872700</v>
      </c>
      <c r="H31" s="26">
        <f>SUM(H32:H35)</f>
        <v>3637469</v>
      </c>
      <c r="I31" s="26">
        <f>SUM(I32:I35)</f>
        <v>0</v>
      </c>
      <c r="J31" s="26">
        <f>SUM(J32:J35)</f>
        <v>64510169</v>
      </c>
      <c r="L31" s="26">
        <f>SUM(L32:L35)</f>
        <v>60872700</v>
      </c>
      <c r="M31" s="26">
        <f>SUM(M32:M35)</f>
        <v>3637469</v>
      </c>
      <c r="N31" s="26">
        <f>SUM(N32:N35)</f>
        <v>0</v>
      </c>
      <c r="O31" s="26">
        <f>SUM(O32:O35)</f>
        <v>64510169</v>
      </c>
      <c r="P31" s="21"/>
      <c r="Q31" s="113"/>
      <c r="R31" s="135"/>
      <c r="S31" s="134"/>
      <c r="T31" s="121"/>
      <c r="U31" s="5"/>
    </row>
    <row r="32" spans="1:21" ht="15.75" x14ac:dyDescent="0.25">
      <c r="A32" s="25">
        <v>111</v>
      </c>
      <c r="B32" s="33">
        <f t="shared" ref="B32:D35" si="17">B8+G8-M8</f>
        <v>48053659.200000003</v>
      </c>
      <c r="C32" s="30">
        <f t="shared" si="17"/>
        <v>2802776.33</v>
      </c>
      <c r="D32" s="30">
        <f t="shared" si="17"/>
        <v>700000</v>
      </c>
      <c r="E32" s="28">
        <f>SUM(B32:D32)</f>
        <v>51556435.530000001</v>
      </c>
      <c r="F32" s="38"/>
      <c r="G32" s="124">
        <v>46753200</v>
      </c>
      <c r="H32" s="140">
        <v>2793750</v>
      </c>
      <c r="I32" s="140">
        <v>0</v>
      </c>
      <c r="J32" s="28">
        <f>SUM(G32:I32)</f>
        <v>49546950</v>
      </c>
      <c r="L32" s="52">
        <f>G32</f>
        <v>46753200</v>
      </c>
      <c r="M32" s="30">
        <f>H32</f>
        <v>2793750</v>
      </c>
      <c r="N32" s="140"/>
      <c r="O32" s="28">
        <f>SUM(L32:N32)</f>
        <v>49546950</v>
      </c>
      <c r="P32" s="21"/>
      <c r="Q32" s="113"/>
      <c r="R32" s="132"/>
      <c r="S32" s="127"/>
      <c r="T32" s="121"/>
      <c r="U32" s="5"/>
    </row>
    <row r="33" spans="1:21" ht="15.75" x14ac:dyDescent="0.25">
      <c r="A33" s="25" t="s">
        <v>199</v>
      </c>
      <c r="B33" s="30">
        <f t="shared" si="17"/>
        <v>0</v>
      </c>
      <c r="C33" s="30">
        <f t="shared" si="17"/>
        <v>0</v>
      </c>
      <c r="D33" s="30">
        <f t="shared" si="17"/>
        <v>0</v>
      </c>
      <c r="E33" s="28">
        <f>SUM(B33:D33)</f>
        <v>0</v>
      </c>
      <c r="F33" s="38"/>
      <c r="G33" s="140"/>
      <c r="H33" s="33"/>
      <c r="I33" s="140">
        <v>0</v>
      </c>
      <c r="J33" s="28">
        <f>SUM(G33:I33)</f>
        <v>0</v>
      </c>
      <c r="L33" s="52">
        <f>G33</f>
        <v>0</v>
      </c>
      <c r="M33" s="30"/>
      <c r="N33" s="140">
        <v>0</v>
      </c>
      <c r="O33" s="28">
        <f>SUM(L33:N33)</f>
        <v>0</v>
      </c>
      <c r="P33" s="21"/>
      <c r="Q33" s="113"/>
      <c r="R33" s="130"/>
      <c r="S33" s="127"/>
      <c r="T33" s="121"/>
      <c r="U33" s="5"/>
    </row>
    <row r="34" spans="1:21" s="8" customFormat="1" ht="14.25" customHeight="1" x14ac:dyDescent="0.25">
      <c r="A34" s="25">
        <v>113</v>
      </c>
      <c r="B34" s="30">
        <f t="shared" si="17"/>
        <v>0</v>
      </c>
      <c r="C34" s="30">
        <f t="shared" si="17"/>
        <v>0</v>
      </c>
      <c r="D34" s="30">
        <f t="shared" si="17"/>
        <v>0</v>
      </c>
      <c r="E34" s="34">
        <f>SUM(B34:D34)</f>
        <v>0</v>
      </c>
      <c r="F34" s="42"/>
      <c r="G34" s="140"/>
      <c r="H34" s="33"/>
      <c r="I34" s="140">
        <v>0</v>
      </c>
      <c r="J34" s="34">
        <f>SUM(G34:I34)</f>
        <v>0</v>
      </c>
      <c r="L34" s="52">
        <f>G34</f>
        <v>0</v>
      </c>
      <c r="M34" s="33"/>
      <c r="N34" s="140">
        <v>0</v>
      </c>
      <c r="O34" s="34">
        <f>SUM(L34:N34)</f>
        <v>0</v>
      </c>
      <c r="P34" s="21"/>
      <c r="Q34" s="139"/>
      <c r="R34" s="130"/>
      <c r="S34" s="127"/>
      <c r="T34" s="121"/>
      <c r="U34" s="121"/>
    </row>
    <row r="35" spans="1:21" s="8" customFormat="1" ht="15.75" x14ac:dyDescent="0.25">
      <c r="A35" s="25">
        <v>119</v>
      </c>
      <c r="B35" s="33">
        <f t="shared" si="17"/>
        <v>14880882.609999999</v>
      </c>
      <c r="C35" s="30">
        <f t="shared" si="17"/>
        <v>849976.68</v>
      </c>
      <c r="D35" s="30">
        <f t="shared" si="17"/>
        <v>200000</v>
      </c>
      <c r="E35" s="34">
        <f>SUM(B35:D35)</f>
        <v>15930859.289999999</v>
      </c>
      <c r="F35" s="42"/>
      <c r="G35" s="124">
        <v>14119500</v>
      </c>
      <c r="H35" s="140">
        <v>843719</v>
      </c>
      <c r="I35" s="140">
        <v>0</v>
      </c>
      <c r="J35" s="34">
        <f>SUM(G35:I35)</f>
        <v>14963219</v>
      </c>
      <c r="L35" s="52">
        <f>G35</f>
        <v>14119500</v>
      </c>
      <c r="M35" s="33">
        <v>843719</v>
      </c>
      <c r="N35" s="140"/>
      <c r="O35" s="34">
        <f>SUM(L35:N35)</f>
        <v>14963219</v>
      </c>
      <c r="P35" s="21"/>
      <c r="Q35" s="113"/>
      <c r="R35" s="131"/>
      <c r="S35" s="127"/>
      <c r="T35" s="121"/>
      <c r="U35" s="121"/>
    </row>
    <row r="36" spans="1:21" s="8" customFormat="1" ht="27.75" customHeight="1" x14ac:dyDescent="0.25">
      <c r="A36" s="25" t="s">
        <v>142</v>
      </c>
      <c r="B36" s="32">
        <f>SUM(B37:B39)</f>
        <v>0</v>
      </c>
      <c r="C36" s="32">
        <f t="shared" ref="C36:J36" si="18">SUM(C37:C39)</f>
        <v>0</v>
      </c>
      <c r="D36" s="32">
        <f t="shared" si="18"/>
        <v>0</v>
      </c>
      <c r="E36" s="32">
        <f t="shared" si="18"/>
        <v>0</v>
      </c>
      <c r="F36" s="32">
        <f t="shared" si="18"/>
        <v>0</v>
      </c>
      <c r="G36" s="162">
        <f t="shared" ref="G36:G39" si="19">G12</f>
        <v>0</v>
      </c>
      <c r="H36" s="32">
        <v>0</v>
      </c>
      <c r="I36" s="32">
        <v>0</v>
      </c>
      <c r="J36" s="32">
        <f t="shared" si="18"/>
        <v>0</v>
      </c>
      <c r="L36" s="32">
        <f t="shared" ref="L36:O36" si="20">SUM(L37:L39)</f>
        <v>0</v>
      </c>
      <c r="M36" s="32">
        <f t="shared" si="20"/>
        <v>0</v>
      </c>
      <c r="N36" s="32">
        <f t="shared" si="20"/>
        <v>0</v>
      </c>
      <c r="O36" s="32">
        <f t="shared" si="20"/>
        <v>0</v>
      </c>
      <c r="P36" s="21"/>
      <c r="Q36" s="113"/>
      <c r="R36" s="128"/>
      <c r="S36" s="127"/>
      <c r="T36" s="121"/>
      <c r="U36" s="121"/>
    </row>
    <row r="37" spans="1:21" s="8" customFormat="1" ht="21" customHeight="1" x14ac:dyDescent="0.25">
      <c r="A37" s="25">
        <v>321</v>
      </c>
      <c r="B37" s="30">
        <f t="shared" ref="B37:B39" si="21">B13+G13</f>
        <v>0</v>
      </c>
      <c r="C37" s="30">
        <f t="shared" ref="C37:D39" si="22">C13+H13</f>
        <v>0</v>
      </c>
      <c r="D37" s="30">
        <f t="shared" si="22"/>
        <v>0</v>
      </c>
      <c r="E37" s="34">
        <f>SUM(B37:D37)</f>
        <v>0</v>
      </c>
      <c r="F37" s="42"/>
      <c r="G37" s="162">
        <f t="shared" si="19"/>
        <v>0</v>
      </c>
      <c r="H37" s="33"/>
      <c r="I37" s="33">
        <v>0</v>
      </c>
      <c r="J37" s="34">
        <f>SUM(G37:I37)</f>
        <v>0</v>
      </c>
      <c r="L37" s="33"/>
      <c r="M37" s="33"/>
      <c r="N37" s="33">
        <f>N13</f>
        <v>0</v>
      </c>
      <c r="O37" s="34">
        <f>SUM(L37:N37)</f>
        <v>0</v>
      </c>
      <c r="P37" s="21"/>
      <c r="Q37" s="113"/>
      <c r="R37" s="132"/>
      <c r="S37" s="127"/>
      <c r="T37" s="121"/>
      <c r="U37" s="121"/>
    </row>
    <row r="38" spans="1:21" s="8" customFormat="1" ht="21.75" customHeight="1" x14ac:dyDescent="0.25">
      <c r="A38" s="25">
        <v>340</v>
      </c>
      <c r="B38" s="30">
        <f t="shared" si="21"/>
        <v>0</v>
      </c>
      <c r="C38" s="30">
        <f t="shared" si="22"/>
        <v>0</v>
      </c>
      <c r="D38" s="30">
        <f t="shared" si="22"/>
        <v>0</v>
      </c>
      <c r="E38" s="34">
        <f>SUM(B38:D38)</f>
        <v>0</v>
      </c>
      <c r="F38" s="42"/>
      <c r="G38" s="162">
        <f t="shared" si="19"/>
        <v>0</v>
      </c>
      <c r="H38" s="33"/>
      <c r="I38" s="33">
        <v>0</v>
      </c>
      <c r="J38" s="34">
        <f>SUM(G38:I38)</f>
        <v>0</v>
      </c>
      <c r="L38" s="33"/>
      <c r="M38" s="33"/>
      <c r="N38" s="33">
        <f>N14</f>
        <v>0</v>
      </c>
      <c r="O38" s="34">
        <f>SUM(L38:N38)</f>
        <v>0</v>
      </c>
      <c r="P38" s="21"/>
      <c r="Q38" s="21"/>
      <c r="R38" s="131"/>
      <c r="S38" s="127"/>
      <c r="T38" s="121"/>
      <c r="U38" s="121"/>
    </row>
    <row r="39" spans="1:21" s="8" customFormat="1" ht="18.75" customHeight="1" x14ac:dyDescent="0.25">
      <c r="A39" s="25">
        <v>350</v>
      </c>
      <c r="B39" s="30">
        <f t="shared" si="21"/>
        <v>0</v>
      </c>
      <c r="C39" s="30">
        <f t="shared" si="22"/>
        <v>0</v>
      </c>
      <c r="D39" s="30">
        <f t="shared" si="22"/>
        <v>0</v>
      </c>
      <c r="E39" s="34">
        <f>SUM(B39:D39)</f>
        <v>0</v>
      </c>
      <c r="F39" s="42"/>
      <c r="G39" s="162">
        <f t="shared" si="19"/>
        <v>0</v>
      </c>
      <c r="H39" s="33"/>
      <c r="I39" s="33">
        <v>0</v>
      </c>
      <c r="J39" s="34">
        <f>SUM(G39:I39)</f>
        <v>0</v>
      </c>
      <c r="L39" s="33"/>
      <c r="M39" s="33"/>
      <c r="N39" s="33">
        <f>N15</f>
        <v>0</v>
      </c>
      <c r="O39" s="34">
        <f>SUM(L39:N39)</f>
        <v>0</v>
      </c>
      <c r="P39" s="21"/>
      <c r="Q39" s="21"/>
      <c r="R39" s="132"/>
      <c r="S39" s="127"/>
      <c r="T39" s="121"/>
      <c r="U39" s="121"/>
    </row>
    <row r="40" spans="1:21" ht="23.25" x14ac:dyDescent="0.25">
      <c r="A40" s="25" t="s">
        <v>143</v>
      </c>
      <c r="B40" s="35">
        <f>SUM(B41:B43)</f>
        <v>606558</v>
      </c>
      <c r="C40" s="35">
        <f>SUM(C41:C43)</f>
        <v>0</v>
      </c>
      <c r="D40" s="35">
        <f>SUM(D41:D43)</f>
        <v>424765.52</v>
      </c>
      <c r="E40" s="35">
        <f>SUM(E41:E43)</f>
        <v>1031323.52</v>
      </c>
      <c r="F40" s="38"/>
      <c r="G40" s="32">
        <f>SUM(G41:G43)</f>
        <v>606558</v>
      </c>
      <c r="H40" s="35">
        <v>0</v>
      </c>
      <c r="I40" s="35">
        <f>SUM(I41:I43)</f>
        <v>0</v>
      </c>
      <c r="J40" s="35">
        <f>SUM(J41:J43)</f>
        <v>606558</v>
      </c>
      <c r="L40" s="47">
        <f>SUM(L41:L43)</f>
        <v>606558</v>
      </c>
      <c r="M40" s="35">
        <f>SUM(M41:M43)</f>
        <v>0</v>
      </c>
      <c r="N40" s="47">
        <f>SUM(N41:N43)</f>
        <v>0</v>
      </c>
      <c r="O40" s="35">
        <f>SUM(O41:O43)</f>
        <v>606558</v>
      </c>
      <c r="P40" s="21"/>
      <c r="Q40" s="21"/>
      <c r="R40" s="137"/>
      <c r="S40" s="127"/>
      <c r="T40" s="121"/>
      <c r="U40" s="5"/>
    </row>
    <row r="41" spans="1:21" ht="15" x14ac:dyDescent="0.25">
      <c r="A41" s="25">
        <v>851</v>
      </c>
      <c r="B41" s="33">
        <f t="shared" ref="B41:D43" si="23">B17+G17-M17</f>
        <v>606558</v>
      </c>
      <c r="C41" s="30">
        <f t="shared" si="23"/>
        <v>0</v>
      </c>
      <c r="D41" s="30">
        <f t="shared" si="23"/>
        <v>80000</v>
      </c>
      <c r="E41" s="34">
        <f>SUM(B41:D41)</f>
        <v>686558</v>
      </c>
      <c r="F41" s="38"/>
      <c r="G41" s="124">
        <v>606558</v>
      </c>
      <c r="H41" s="140">
        <f t="shared" ref="H41" si="24">H17</f>
        <v>0</v>
      </c>
      <c r="I41" s="140">
        <v>0</v>
      </c>
      <c r="J41" s="28">
        <f>SUM(G41:I41)</f>
        <v>606558</v>
      </c>
      <c r="L41" s="52">
        <f>G41</f>
        <v>606558</v>
      </c>
      <c r="M41" s="30"/>
      <c r="N41" s="33"/>
      <c r="O41" s="28">
        <f>SUM(L41:N41)</f>
        <v>606558</v>
      </c>
      <c r="P41" s="21"/>
      <c r="Q41" s="21"/>
      <c r="R41" s="138"/>
      <c r="S41" s="127"/>
      <c r="T41" s="121"/>
      <c r="U41" s="5"/>
    </row>
    <row r="42" spans="1:21" ht="15" x14ac:dyDescent="0.25">
      <c r="A42" s="25">
        <v>852</v>
      </c>
      <c r="B42" s="30">
        <f t="shared" si="23"/>
        <v>0</v>
      </c>
      <c r="C42" s="30">
        <f t="shared" si="23"/>
        <v>0</v>
      </c>
      <c r="D42" s="30">
        <f t="shared" si="23"/>
        <v>2500</v>
      </c>
      <c r="E42" s="34">
        <f t="shared" ref="E42:E43" si="25">SUM(B42:D42)</f>
        <v>2500</v>
      </c>
      <c r="F42" s="38"/>
      <c r="G42" s="140">
        <f t="shared" ref="G42:H42" si="26">G18</f>
        <v>0</v>
      </c>
      <c r="H42" s="140">
        <f t="shared" si="26"/>
        <v>0</v>
      </c>
      <c r="I42" s="140">
        <v>0</v>
      </c>
      <c r="J42" s="28">
        <f>SUM(G42:I42)</f>
        <v>0</v>
      </c>
      <c r="L42" s="30"/>
      <c r="M42" s="30"/>
      <c r="N42" s="33"/>
      <c r="O42" s="28">
        <f>SUM(L42:N42)</f>
        <v>0</v>
      </c>
      <c r="P42" s="21"/>
      <c r="Q42" s="21"/>
      <c r="R42" s="131"/>
      <c r="S42" s="127"/>
      <c r="T42" s="121"/>
      <c r="U42" s="5"/>
    </row>
    <row r="43" spans="1:21" ht="15" x14ac:dyDescent="0.25">
      <c r="A43" s="25">
        <v>853</v>
      </c>
      <c r="B43" s="30">
        <f t="shared" si="23"/>
        <v>0</v>
      </c>
      <c r="C43" s="30">
        <f t="shared" si="23"/>
        <v>0</v>
      </c>
      <c r="D43" s="30">
        <f t="shared" si="23"/>
        <v>342265.52</v>
      </c>
      <c r="E43" s="34">
        <f t="shared" si="25"/>
        <v>342265.52</v>
      </c>
      <c r="F43" s="38"/>
      <c r="G43" s="140">
        <f t="shared" ref="G43:I43" si="27">G19</f>
        <v>0</v>
      </c>
      <c r="H43" s="140">
        <f t="shared" si="27"/>
        <v>0</v>
      </c>
      <c r="I43" s="140">
        <f t="shared" si="27"/>
        <v>0</v>
      </c>
      <c r="J43" s="28">
        <f>SUM(G43:I43)</f>
        <v>0</v>
      </c>
      <c r="L43" s="30"/>
      <c r="M43" s="30"/>
      <c r="N43" s="33">
        <v>0</v>
      </c>
      <c r="O43" s="28">
        <f>SUM(L43:N43)</f>
        <v>0</v>
      </c>
      <c r="P43" s="21"/>
      <c r="Q43" s="21"/>
      <c r="R43" s="138"/>
      <c r="S43" s="127"/>
      <c r="T43" s="121"/>
      <c r="U43" s="5"/>
    </row>
    <row r="44" spans="1:21" ht="23.25" x14ac:dyDescent="0.25">
      <c r="A44" s="25" t="s">
        <v>144</v>
      </c>
      <c r="B44" s="36">
        <f>B45</f>
        <v>0</v>
      </c>
      <c r="C44" s="36">
        <f>C45</f>
        <v>0</v>
      </c>
      <c r="D44" s="36">
        <f>D45</f>
        <v>0</v>
      </c>
      <c r="E44" s="35">
        <f>SUM(B44:D44)</f>
        <v>0</v>
      </c>
      <c r="F44" s="38"/>
      <c r="G44" s="36">
        <v>0</v>
      </c>
      <c r="H44" s="36">
        <v>0</v>
      </c>
      <c r="I44" s="36">
        <v>0</v>
      </c>
      <c r="J44" s="35">
        <f>SUM(G44:I44)</f>
        <v>0</v>
      </c>
      <c r="L44" s="36">
        <f>L45</f>
        <v>0</v>
      </c>
      <c r="M44" s="36">
        <f>M45</f>
        <v>0</v>
      </c>
      <c r="N44" s="32">
        <f>N45</f>
        <v>0</v>
      </c>
      <c r="O44" s="35">
        <f>SUM(L44:N44)</f>
        <v>0</v>
      </c>
      <c r="P44" s="21"/>
      <c r="Q44" s="21"/>
      <c r="R44" s="131"/>
      <c r="S44" s="127"/>
      <c r="T44" s="121"/>
      <c r="U44" s="5"/>
    </row>
    <row r="45" spans="1:21" ht="15" x14ac:dyDescent="0.25">
      <c r="A45" s="25">
        <v>831</v>
      </c>
      <c r="B45" s="30">
        <f>B21+G21</f>
        <v>0</v>
      </c>
      <c r="C45" s="30">
        <f>C21+H21</f>
        <v>0</v>
      </c>
      <c r="D45" s="30">
        <f>D21+I21</f>
        <v>0</v>
      </c>
      <c r="E45" s="34">
        <f t="shared" ref="E45" si="28">SUM(B45:D45)</f>
        <v>0</v>
      </c>
      <c r="F45" s="38"/>
      <c r="G45" s="30">
        <v>0</v>
      </c>
      <c r="H45" s="30"/>
      <c r="I45" s="30">
        <v>0</v>
      </c>
      <c r="J45" s="28">
        <f>SUM(G45:I45)</f>
        <v>0</v>
      </c>
      <c r="L45" s="30"/>
      <c r="M45" s="30"/>
      <c r="N45" s="33">
        <f>N21</f>
        <v>0</v>
      </c>
      <c r="O45" s="28">
        <f>SUM(L45:N45)</f>
        <v>0</v>
      </c>
      <c r="P45" s="21"/>
      <c r="Q45" s="21"/>
      <c r="R45" s="5"/>
      <c r="S45" s="123"/>
      <c r="T45" s="5"/>
      <c r="U45" s="5"/>
    </row>
    <row r="46" spans="1:21" ht="23.25" x14ac:dyDescent="0.25">
      <c r="A46" s="25" t="s">
        <v>145</v>
      </c>
      <c r="B46" s="36">
        <f>SUM(B47:B50)</f>
        <v>6763066.2699999996</v>
      </c>
      <c r="C46" s="36">
        <f t="shared" ref="C46:D46" si="29">SUM(C47:C50)</f>
        <v>7806630.9399999995</v>
      </c>
      <c r="D46" s="36">
        <f t="shared" si="29"/>
        <v>6254422.3399999999</v>
      </c>
      <c r="E46" s="36">
        <f>SUM(E47:E50)</f>
        <v>20824119.550000001</v>
      </c>
      <c r="F46" s="38"/>
      <c r="G46" s="36">
        <f>SUM(G47:G50)</f>
        <v>5948900.5</v>
      </c>
      <c r="H46" s="36">
        <f>SUM(H47:H50)</f>
        <v>5927422.8700000001</v>
      </c>
      <c r="I46" s="36">
        <f>SUM(I47:I50)</f>
        <v>0</v>
      </c>
      <c r="J46" s="36">
        <f>SUM(J47:J50)</f>
        <v>11876323.370000001</v>
      </c>
      <c r="L46" s="36">
        <f>SUM(L47:L50)</f>
        <v>5948900.5</v>
      </c>
      <c r="M46" s="36">
        <f t="shared" ref="M46:N46" si="30">SUM(M47:M50)</f>
        <v>5781422.8700000001</v>
      </c>
      <c r="N46" s="32">
        <f t="shared" si="30"/>
        <v>0</v>
      </c>
      <c r="O46" s="36">
        <f>SUM(O47:O50)</f>
        <v>11730323.370000001</v>
      </c>
      <c r="P46" s="21"/>
      <c r="Q46" s="21"/>
      <c r="R46" s="5"/>
      <c r="S46" s="5"/>
      <c r="T46" s="5"/>
      <c r="U46" s="5"/>
    </row>
    <row r="47" spans="1:21" ht="15" x14ac:dyDescent="0.25">
      <c r="A47" s="25">
        <v>243</v>
      </c>
      <c r="B47" s="30">
        <f t="shared" ref="B47:D50" si="31">B23+G23-M23</f>
        <v>0</v>
      </c>
      <c r="C47" s="30">
        <f t="shared" si="31"/>
        <v>936332</v>
      </c>
      <c r="D47" s="30">
        <f t="shared" si="31"/>
        <v>0</v>
      </c>
      <c r="E47" s="34">
        <f t="shared" ref="E47:E50" si="32">SUM(B47:D47)</f>
        <v>936332</v>
      </c>
      <c r="F47" s="38"/>
      <c r="G47" s="33">
        <f>G23</f>
        <v>0</v>
      </c>
      <c r="H47" s="33"/>
      <c r="I47" s="33">
        <v>0</v>
      </c>
      <c r="J47" s="28">
        <f>SUM(G47:I47)</f>
        <v>0</v>
      </c>
      <c r="L47" s="30">
        <f>G47</f>
        <v>0</v>
      </c>
      <c r="M47" s="30"/>
      <c r="N47" s="33"/>
      <c r="O47" s="28">
        <f>SUM(L47:N47)</f>
        <v>0</v>
      </c>
      <c r="P47" s="21"/>
      <c r="Q47" s="21"/>
      <c r="R47" s="5"/>
      <c r="S47" s="5"/>
      <c r="T47" s="5"/>
      <c r="U47" s="5"/>
    </row>
    <row r="48" spans="1:21" ht="15" x14ac:dyDescent="0.25">
      <c r="A48" s="25">
        <v>244</v>
      </c>
      <c r="B48" s="30">
        <f t="shared" si="31"/>
        <v>4149614.13</v>
      </c>
      <c r="C48" s="30">
        <f t="shared" si="31"/>
        <v>6548148.9399999995</v>
      </c>
      <c r="D48" s="30">
        <f t="shared" si="31"/>
        <v>6086922.3399999999</v>
      </c>
      <c r="E48" s="34">
        <f t="shared" si="32"/>
        <v>16784685.41</v>
      </c>
      <c r="F48" s="38"/>
      <c r="G48" s="141">
        <v>3948900.5</v>
      </c>
      <c r="H48" s="33">
        <v>5927422.8700000001</v>
      </c>
      <c r="I48" s="142">
        <v>0</v>
      </c>
      <c r="J48" s="28">
        <f>SUM(G48:I48)</f>
        <v>9876323.370000001</v>
      </c>
      <c r="L48" s="30">
        <f>G48</f>
        <v>3948900.5</v>
      </c>
      <c r="M48" s="30">
        <v>5781422.8700000001</v>
      </c>
      <c r="N48" s="142">
        <v>0</v>
      </c>
      <c r="O48" s="28">
        <f>SUM(L48:N48)</f>
        <v>9730323.370000001</v>
      </c>
      <c r="P48" s="21"/>
      <c r="Q48" s="21"/>
      <c r="R48" s="5"/>
      <c r="S48" s="5"/>
      <c r="T48" s="5"/>
      <c r="U48" s="5"/>
    </row>
    <row r="49" spans="1:21" ht="15" x14ac:dyDescent="0.25">
      <c r="A49" s="25">
        <v>247</v>
      </c>
      <c r="B49" s="30">
        <f t="shared" si="31"/>
        <v>2613452.14</v>
      </c>
      <c r="C49" s="30">
        <f t="shared" si="31"/>
        <v>0</v>
      </c>
      <c r="D49" s="30">
        <f t="shared" si="31"/>
        <v>167500</v>
      </c>
      <c r="E49" s="34">
        <f t="shared" si="32"/>
        <v>2780952.14</v>
      </c>
      <c r="F49" s="38"/>
      <c r="G49" s="33">
        <v>2000000</v>
      </c>
      <c r="H49" s="33"/>
      <c r="I49" s="142"/>
      <c r="J49" s="28">
        <f t="shared" ref="J49:J50" si="33">SUM(G49:I49)</f>
        <v>2000000</v>
      </c>
      <c r="L49" s="30">
        <f>G49</f>
        <v>2000000</v>
      </c>
      <c r="M49" s="30"/>
      <c r="N49" s="142"/>
      <c r="O49" s="28">
        <f t="shared" ref="O49:O50" si="34">SUM(L49:N49)</f>
        <v>2000000</v>
      </c>
      <c r="P49" s="21"/>
      <c r="Q49" s="21"/>
      <c r="R49" s="5"/>
      <c r="S49" s="5"/>
      <c r="T49" s="5"/>
      <c r="U49" s="5"/>
    </row>
    <row r="50" spans="1:21" ht="15" x14ac:dyDescent="0.25">
      <c r="A50" s="25">
        <v>323</v>
      </c>
      <c r="B50" s="30">
        <f t="shared" si="31"/>
        <v>0</v>
      </c>
      <c r="C50" s="30">
        <f t="shared" si="31"/>
        <v>322150</v>
      </c>
      <c r="D50" s="30">
        <f t="shared" si="31"/>
        <v>0</v>
      </c>
      <c r="E50" s="34">
        <f t="shared" si="32"/>
        <v>322150</v>
      </c>
      <c r="F50" s="38"/>
      <c r="G50" s="33"/>
      <c r="H50" s="33"/>
      <c r="I50" s="33"/>
      <c r="J50" s="28">
        <f t="shared" si="33"/>
        <v>0</v>
      </c>
      <c r="L50" s="30">
        <f>G50</f>
        <v>0</v>
      </c>
      <c r="M50" s="30"/>
      <c r="N50" s="30"/>
      <c r="O50" s="28">
        <f t="shared" si="34"/>
        <v>0</v>
      </c>
      <c r="P50" s="21"/>
      <c r="Q50" s="21"/>
      <c r="R50" s="5"/>
      <c r="S50" s="5"/>
      <c r="T50" s="5"/>
      <c r="U50" s="5"/>
    </row>
    <row r="51" spans="1:21" x14ac:dyDescent="0.2">
      <c r="A51" s="25" t="s">
        <v>140</v>
      </c>
      <c r="B51" s="26">
        <f>B31+B36+B40+B44+B46</f>
        <v>70304166.079999998</v>
      </c>
      <c r="C51" s="26">
        <f>C31+C36+C40+C44+C46</f>
        <v>11459383.949999999</v>
      </c>
      <c r="D51" s="26">
        <f>D31+D36+D40+D44+D46</f>
        <v>7579187.8599999994</v>
      </c>
      <c r="E51" s="26">
        <f>E31+E36+E40+E44+E46</f>
        <v>89342737.889999986</v>
      </c>
      <c r="G51" s="26">
        <f>G31+G36+G40+G44+G46</f>
        <v>67428158.5</v>
      </c>
      <c r="H51" s="26">
        <f>H31+H36+H40+H44+H46</f>
        <v>9564891.870000001</v>
      </c>
      <c r="I51" s="26">
        <f>I31+I36+I40+I44+I46</f>
        <v>0</v>
      </c>
      <c r="J51" s="26">
        <f>J31+J36+J40+J44+J46</f>
        <v>76993050.370000005</v>
      </c>
      <c r="L51" s="26">
        <f>L46+L40+L31</f>
        <v>67428158.5</v>
      </c>
      <c r="M51" s="26">
        <f>M31+M36+M40+M44+M46</f>
        <v>9418891.870000001</v>
      </c>
      <c r="N51" s="26">
        <f>N31+N36+N40+N44+N46</f>
        <v>0</v>
      </c>
      <c r="O51" s="26">
        <f>O46+O44+O40+O31</f>
        <v>76847050.370000005</v>
      </c>
      <c r="P51" s="21"/>
      <c r="Q51" s="21"/>
      <c r="R51" s="5"/>
      <c r="S51" s="5"/>
      <c r="T51" s="5"/>
      <c r="U51" s="5"/>
    </row>
    <row r="52" spans="1:21" x14ac:dyDescent="0.2">
      <c r="R52" s="5"/>
      <c r="S52" s="5"/>
      <c r="T52" s="5"/>
      <c r="U52" s="5"/>
    </row>
    <row r="53" spans="1:21" x14ac:dyDescent="0.2">
      <c r="B53" s="21" t="s">
        <v>207</v>
      </c>
      <c r="R53" s="5"/>
      <c r="S53" s="5"/>
      <c r="T53" s="5"/>
      <c r="U53" s="5"/>
    </row>
    <row r="54" spans="1:21" s="55" customFormat="1" x14ac:dyDescent="0.2">
      <c r="A54" s="53"/>
      <c r="B54" s="54"/>
      <c r="C54" s="54" t="s">
        <v>153</v>
      </c>
      <c r="D54" s="54" t="s">
        <v>152</v>
      </c>
      <c r="R54" s="122"/>
      <c r="S54" s="122"/>
      <c r="T54" s="122"/>
      <c r="U54" s="122"/>
    </row>
    <row r="55" spans="1:21" x14ac:dyDescent="0.2">
      <c r="B55" s="2" t="s">
        <v>23</v>
      </c>
      <c r="C55" s="19">
        <v>1110</v>
      </c>
      <c r="D55" s="52"/>
      <c r="L55" s="21"/>
      <c r="R55" s="5"/>
      <c r="S55" s="5"/>
      <c r="T55" s="5"/>
      <c r="U55" s="5"/>
    </row>
    <row r="56" spans="1:21" ht="76.5" x14ac:dyDescent="0.2">
      <c r="B56" s="2" t="s">
        <v>25</v>
      </c>
      <c r="C56" s="19">
        <v>1220</v>
      </c>
      <c r="D56" s="52">
        <v>6000000</v>
      </c>
      <c r="M56" s="21"/>
      <c r="R56" s="5"/>
      <c r="S56" s="5"/>
      <c r="T56" s="5"/>
      <c r="U56" s="5"/>
    </row>
    <row r="57" spans="1:21" ht="63.75" x14ac:dyDescent="0.2">
      <c r="B57" s="2" t="s">
        <v>155</v>
      </c>
      <c r="C57" s="51">
        <v>1310</v>
      </c>
      <c r="D57" s="52"/>
    </row>
    <row r="58" spans="1:21" ht="25.5" x14ac:dyDescent="0.2">
      <c r="B58" s="2" t="s">
        <v>121</v>
      </c>
      <c r="C58" s="51">
        <v>1420</v>
      </c>
      <c r="D58" s="52">
        <v>1000000</v>
      </c>
    </row>
    <row r="59" spans="1:21" x14ac:dyDescent="0.2">
      <c r="B59" s="52"/>
      <c r="C59" s="52" t="s">
        <v>140</v>
      </c>
      <c r="D59" s="52">
        <f>SUM(D55:D58)</f>
        <v>7000000</v>
      </c>
    </row>
    <row r="60" spans="1:21" x14ac:dyDescent="0.2">
      <c r="B60" s="52"/>
      <c r="C60" s="52" t="s">
        <v>154</v>
      </c>
      <c r="D60" s="52">
        <f>D59-I27</f>
        <v>0</v>
      </c>
    </row>
    <row r="63" spans="1:21" s="23" customFormat="1" ht="15" x14ac:dyDescent="0.25">
      <c r="A63" s="43" t="s">
        <v>192</v>
      </c>
      <c r="B63" s="44"/>
      <c r="C63" s="44"/>
      <c r="D63" s="44"/>
      <c r="E63" s="203" t="s">
        <v>196</v>
      </c>
      <c r="F63" s="161"/>
      <c r="G63" s="38"/>
      <c r="H63" s="29"/>
      <c r="I63" s="38"/>
      <c r="J63" s="38"/>
    </row>
    <row r="64" spans="1:21" s="23" customFormat="1" ht="15" x14ac:dyDescent="0.25">
      <c r="A64" s="45"/>
      <c r="B64" s="38"/>
      <c r="C64" s="38"/>
      <c r="D64" s="38"/>
      <c r="E64" s="172"/>
      <c r="F64" s="172"/>
      <c r="G64" s="38"/>
      <c r="H64" s="46"/>
      <c r="I64" s="38"/>
      <c r="J64" s="38"/>
    </row>
    <row r="65" spans="1:10" s="23" customFormat="1" ht="15" x14ac:dyDescent="0.25">
      <c r="A65" s="45" t="s">
        <v>146</v>
      </c>
      <c r="B65" s="38"/>
      <c r="C65" s="38"/>
      <c r="D65" s="38"/>
      <c r="E65" s="203" t="s">
        <v>197</v>
      </c>
      <c r="F65" s="172"/>
      <c r="G65" s="38"/>
      <c r="H65" s="38"/>
      <c r="I65" s="38"/>
      <c r="J65" s="38"/>
    </row>
    <row r="66" spans="1:10" s="23" customFormat="1" ht="15" x14ac:dyDescent="0.25">
      <c r="A66" s="45"/>
      <c r="B66" s="38"/>
      <c r="C66" s="38"/>
      <c r="D66" s="38"/>
      <c r="E66" s="38"/>
      <c r="F66" s="38"/>
      <c r="G66" s="38"/>
      <c r="H66" s="38"/>
      <c r="I66" s="38"/>
      <c r="J66" s="38"/>
    </row>
  </sheetData>
  <protectedRanges>
    <protectedRange sqref="G10" name="Диапазон1_2_1"/>
    <protectedRange sqref="I33:I34 N32:N35" name="Диапазон1_2_5"/>
    <protectedRange sqref="M8" name="Диапазон1_5_1"/>
    <protectedRange sqref="M11" name="Диапазон1_5_2"/>
    <protectedRange sqref="N26" name="Диапазон1_5_3"/>
    <protectedRange sqref="H32:I32 G33:G34 H35:I35 G36:G39" name="Диапазон1_2"/>
    <protectedRange sqref="G9" name="Диапазон1_2_8"/>
    <protectedRange sqref="H26" name="Диапазон1_2_10"/>
    <protectedRange sqref="G42:I43 G40 H41:I41" name="Диапазон1_2_11"/>
    <protectedRange sqref="H23" name="Диапазон1_2_12"/>
    <protectedRange sqref="I48:I49 N48:N49" name="Диапазон1_4_1"/>
    <protectedRange sqref="B8" name="Диапазон1_5"/>
    <protectedRange sqref="C26" name="Диапазон1_5_5"/>
    <protectedRange sqref="D8" name="Диапазон1_5_6"/>
    <protectedRange sqref="D11" name="Диапазон1_5_7"/>
    <protectedRange sqref="G8:H8" name="Диапазон1_2_2"/>
    <protectedRange sqref="G11:H11" name="Диапазон1_2_3"/>
    <protectedRange sqref="G17" name="Диапазон1_2_6"/>
    <protectedRange sqref="G32" name="Диапазон1_2_7"/>
    <protectedRange sqref="L32:L35" name="Диапазон1_2_13"/>
    <protectedRange sqref="G35" name="Диапазон1_2_15"/>
    <protectedRange sqref="G41 L41" name="Диапазон1_2_17"/>
    <protectedRange sqref="I9:I10" name="Диапазон1_4_5"/>
    <protectedRange sqref="I11" name="Диапазон1_4_2_1"/>
    <protectedRange sqref="I8" name="Диапазон1_4_3_1"/>
    <protectedRange sqref="I24" name="Диапазон1_4_4_1"/>
  </protectedRanges>
  <mergeCells count="9">
    <mergeCell ref="A29:A30"/>
    <mergeCell ref="B29:E29"/>
    <mergeCell ref="G29:J29"/>
    <mergeCell ref="L5:L6"/>
    <mergeCell ref="M5:P5"/>
    <mergeCell ref="A5:A6"/>
    <mergeCell ref="B5:E5"/>
    <mergeCell ref="G5:J5"/>
    <mergeCell ref="L29:O29"/>
  </mergeCells>
  <pageMargins left="0.39370078740157483" right="0.19685039370078741" top="0.78740157480314965" bottom="0.19685039370078741"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workbookViewId="0">
      <selection activeCell="B30" sqref="B30"/>
    </sheetView>
  </sheetViews>
  <sheetFormatPr defaultRowHeight="15" x14ac:dyDescent="0.25"/>
  <cols>
    <col min="1" max="1" width="40" customWidth="1"/>
    <col min="2" max="2" width="16" customWidth="1"/>
    <col min="3" max="3" width="12.85546875" customWidth="1"/>
    <col min="4" max="4" width="14.5703125" customWidth="1"/>
  </cols>
  <sheetData>
    <row r="2" spans="1:10" x14ac:dyDescent="0.25">
      <c r="A2" s="48" t="s">
        <v>147</v>
      </c>
    </row>
    <row r="3" spans="1:10" s="56" customFormat="1" x14ac:dyDescent="0.25">
      <c r="B3" s="56" t="s">
        <v>156</v>
      </c>
      <c r="C3" s="56" t="s">
        <v>157</v>
      </c>
      <c r="D3" s="56" t="s">
        <v>158</v>
      </c>
    </row>
    <row r="4" spans="1:10" x14ac:dyDescent="0.25">
      <c r="B4" s="49">
        <f>'раздел 1'!E33-'раздел 1'!E40-'раздел 1'!E47-расшифровка!I27</f>
        <v>-7.4505805969238281E-9</v>
      </c>
      <c r="C4" s="49">
        <f>'раздел 1'!F33-'раздел 1'!F40-'раздел 1'!F47-расшифровка!I51</f>
        <v>3.7252902984619141E-9</v>
      </c>
      <c r="D4" s="49">
        <f>'раздел 1'!G33-'раздел 1'!G40-'раздел 1'!G47-расшифровка!I51</f>
        <v>3.7252902984619141E-9</v>
      </c>
      <c r="E4" t="s">
        <v>159</v>
      </c>
    </row>
    <row r="6" spans="1:10" x14ac:dyDescent="0.25">
      <c r="A6" s="50" t="s">
        <v>151</v>
      </c>
      <c r="B6" s="56" t="s">
        <v>156</v>
      </c>
      <c r="C6" s="56" t="s">
        <v>157</v>
      </c>
      <c r="D6" s="56" t="s">
        <v>158</v>
      </c>
    </row>
    <row r="7" spans="1:10" x14ac:dyDescent="0.25">
      <c r="A7" t="s">
        <v>150</v>
      </c>
      <c r="B7" s="49">
        <f>'раздел 2'!F7-'раздел 1'!E82</f>
        <v>17813.959999997169</v>
      </c>
      <c r="C7" s="49">
        <f>'раздел 2'!G7-'раздел 1'!F82</f>
        <v>0</v>
      </c>
      <c r="D7" s="49">
        <f>'раздел 2'!H7-'раздел 1'!G82</f>
        <v>0</v>
      </c>
      <c r="E7" t="s">
        <v>159</v>
      </c>
    </row>
    <row r="8" spans="1:10" x14ac:dyDescent="0.25">
      <c r="A8" t="s">
        <v>148</v>
      </c>
      <c r="B8" s="49">
        <f>'раздел 2'!F17-расшифровка!B46</f>
        <v>0</v>
      </c>
      <c r="C8" s="49">
        <f>'раздел 2'!G17-расшифровка!G46</f>
        <v>0</v>
      </c>
      <c r="D8" s="49">
        <f>'раздел 2'!H17-расшифровка!G46</f>
        <v>0</v>
      </c>
      <c r="E8" t="s">
        <v>160</v>
      </c>
    </row>
    <row r="9" spans="1:10" x14ac:dyDescent="0.25">
      <c r="A9" t="s">
        <v>149</v>
      </c>
      <c r="B9" s="49">
        <f>'раздел 2'!F21-расшифровка!C51</f>
        <v>-11459383.949999999</v>
      </c>
      <c r="C9" s="49">
        <f>'раздел 2'!G21-расшифровка!H51</f>
        <v>-9564891.870000001</v>
      </c>
      <c r="D9" s="49">
        <f>'раздел 2'!H21-расшифровка!H51</f>
        <v>-9564891.870000001</v>
      </c>
      <c r="E9" t="s">
        <v>160</v>
      </c>
      <c r="J9" s="48" t="s">
        <v>188</v>
      </c>
    </row>
    <row r="11" spans="1:10" ht="45" x14ac:dyDescent="0.25">
      <c r="A11" s="65" t="s">
        <v>167</v>
      </c>
      <c r="B11" s="49">
        <f>'раздел 2'!F41-'раздел 2'!F17-'раздел 2'!F21-'раздел 2'!F30</f>
        <v>-6763066.2699999996</v>
      </c>
      <c r="C11" s="49">
        <f>'раздел 2'!G41-'раздел 2'!G17-'раздел 2'!G21-'раздел 2'!G30</f>
        <v>-5948900.5</v>
      </c>
      <c r="D11" s="49">
        <f>'раздел 2'!H41-'раздел 2'!H17-'раздел 2'!H21-'раздел 2'!H30</f>
        <v>-5948900.5</v>
      </c>
      <c r="E11" t="s">
        <v>166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zoomScaleNormal="100" workbookViewId="0">
      <selection activeCell="F11" sqref="F11"/>
    </sheetView>
  </sheetViews>
  <sheetFormatPr defaultRowHeight="12.75" x14ac:dyDescent="0.2"/>
  <cols>
    <col min="1" max="1" width="42.5703125" style="1" customWidth="1"/>
    <col min="2" max="2" width="13.7109375" style="1" customWidth="1"/>
    <col min="3" max="3" width="7.5703125" style="1" customWidth="1"/>
    <col min="4" max="4" width="6.140625" style="1" customWidth="1"/>
    <col min="5" max="5" width="18.28515625" style="1" customWidth="1"/>
    <col min="6" max="6" width="20.85546875" style="1" customWidth="1"/>
    <col min="7" max="7" width="18.140625" style="1" customWidth="1"/>
    <col min="8" max="8" width="13.5703125" style="1" customWidth="1"/>
    <col min="9" max="9" width="9.140625" style="1"/>
    <col min="10" max="10" width="25.140625" style="1" customWidth="1"/>
    <col min="11" max="16384" width="9.140625" style="1"/>
  </cols>
  <sheetData>
    <row r="1" spans="1:9" ht="15.75" x14ac:dyDescent="0.2">
      <c r="A1" s="59"/>
      <c r="B1" s="59"/>
      <c r="C1" s="59"/>
      <c r="D1" s="59"/>
      <c r="E1" s="59"/>
      <c r="F1" s="60" t="s">
        <v>122</v>
      </c>
      <c r="G1" s="59"/>
      <c r="H1" s="59"/>
    </row>
    <row r="2" spans="1:9" ht="15.75" x14ac:dyDescent="0.2">
      <c r="A2" s="59"/>
      <c r="B2" s="59"/>
      <c r="C2" s="59"/>
      <c r="D2" s="59"/>
      <c r="E2" s="59"/>
      <c r="F2" s="60" t="s">
        <v>192</v>
      </c>
      <c r="G2" s="59"/>
      <c r="H2" s="59"/>
    </row>
    <row r="3" spans="1:9" ht="15.75" x14ac:dyDescent="0.25">
      <c r="A3" s="176"/>
      <c r="B3" s="176"/>
      <c r="C3" s="176"/>
      <c r="D3" s="176"/>
      <c r="E3" s="176"/>
      <c r="F3" s="177"/>
      <c r="G3" s="176"/>
      <c r="H3" s="178"/>
      <c r="I3" s="145"/>
    </row>
    <row r="4" spans="1:9" ht="15.75" x14ac:dyDescent="0.2">
      <c r="A4" s="176"/>
      <c r="B4" s="176"/>
      <c r="C4" s="176"/>
      <c r="D4" s="176"/>
      <c r="E4" s="176"/>
      <c r="F4" s="179" t="s">
        <v>195</v>
      </c>
      <c r="G4" s="179"/>
      <c r="H4" s="179"/>
      <c r="I4" s="145"/>
    </row>
    <row r="5" spans="1:9" ht="15" customHeight="1" x14ac:dyDescent="0.2">
      <c r="A5" s="176"/>
      <c r="B5" s="176"/>
      <c r="C5" s="176"/>
      <c r="D5" s="176"/>
      <c r="E5" s="176"/>
      <c r="F5" s="180" t="s">
        <v>190</v>
      </c>
      <c r="G5" s="176"/>
      <c r="H5" s="178"/>
      <c r="I5" s="145"/>
    </row>
    <row r="6" spans="1:9" ht="15.75" x14ac:dyDescent="0.25">
      <c r="A6" s="176"/>
      <c r="B6" s="176"/>
      <c r="C6" s="176"/>
      <c r="D6" s="176"/>
      <c r="E6" s="176"/>
      <c r="F6" s="181" t="s">
        <v>214</v>
      </c>
      <c r="G6" s="182"/>
      <c r="H6" s="176"/>
      <c r="I6" s="145"/>
    </row>
    <row r="7" spans="1:9" ht="15.75" x14ac:dyDescent="0.25">
      <c r="A7" s="176"/>
      <c r="B7" s="176"/>
      <c r="C7" s="176"/>
      <c r="D7" s="176"/>
      <c r="E7" s="176"/>
      <c r="F7" s="182"/>
      <c r="G7" s="176"/>
      <c r="H7" s="176"/>
      <c r="I7" s="145"/>
    </row>
    <row r="8" spans="1:9" x14ac:dyDescent="0.2">
      <c r="A8" s="176"/>
      <c r="B8" s="176"/>
      <c r="C8" s="176"/>
      <c r="D8" s="176"/>
      <c r="E8" s="176"/>
      <c r="F8" s="176"/>
      <c r="G8" s="176"/>
      <c r="H8" s="176"/>
      <c r="I8" s="145"/>
    </row>
    <row r="9" spans="1:9" x14ac:dyDescent="0.2">
      <c r="A9" s="176"/>
      <c r="B9" s="176"/>
      <c r="C9" s="176"/>
      <c r="D9" s="176"/>
      <c r="E9" s="176"/>
      <c r="F9" s="176"/>
      <c r="G9" s="176"/>
      <c r="H9" s="176"/>
      <c r="I9" s="145"/>
    </row>
    <row r="10" spans="1:9" ht="15.75" x14ac:dyDescent="0.2">
      <c r="A10" s="217" t="s">
        <v>0</v>
      </c>
      <c r="B10" s="217"/>
      <c r="C10" s="217"/>
      <c r="D10" s="217"/>
      <c r="E10" s="217"/>
      <c r="F10" s="183"/>
      <c r="G10" s="183"/>
      <c r="H10" s="183"/>
      <c r="I10" s="145"/>
    </row>
    <row r="11" spans="1:9" ht="15.75" x14ac:dyDescent="0.2">
      <c r="A11" s="218" t="s">
        <v>208</v>
      </c>
      <c r="B11" s="218"/>
      <c r="C11" s="218"/>
      <c r="D11" s="184"/>
      <c r="E11" s="184"/>
      <c r="F11" s="184"/>
      <c r="G11" s="184"/>
      <c r="H11" s="184"/>
      <c r="I11" s="145"/>
    </row>
    <row r="12" spans="1:9" ht="15.75" x14ac:dyDescent="0.2">
      <c r="A12" s="219" t="s">
        <v>213</v>
      </c>
      <c r="B12" s="219"/>
      <c r="C12" s="219"/>
      <c r="D12" s="179"/>
      <c r="E12" s="179"/>
      <c r="F12" s="179"/>
      <c r="G12" s="179"/>
      <c r="H12" s="179"/>
      <c r="I12" s="145"/>
    </row>
    <row r="13" spans="1:9" x14ac:dyDescent="0.2">
      <c r="A13" s="145"/>
      <c r="B13" s="145"/>
      <c r="C13" s="145"/>
      <c r="D13" s="145"/>
      <c r="E13" s="145"/>
      <c r="F13" s="145"/>
      <c r="G13" s="145"/>
      <c r="H13" s="145"/>
      <c r="I13" s="145"/>
    </row>
    <row r="14" spans="1:9" x14ac:dyDescent="0.2">
      <c r="A14" s="145"/>
      <c r="B14" s="145"/>
      <c r="C14" s="145"/>
      <c r="D14" s="145"/>
      <c r="E14" s="145"/>
      <c r="F14" s="145"/>
      <c r="G14" s="145"/>
      <c r="H14" s="145"/>
      <c r="I14" s="145"/>
    </row>
    <row r="15" spans="1:9" x14ac:dyDescent="0.2">
      <c r="A15" s="185" t="s">
        <v>1</v>
      </c>
      <c r="B15" s="186"/>
      <c r="C15" s="186"/>
      <c r="D15" s="187"/>
      <c r="E15" s="145"/>
      <c r="F15" s="145"/>
      <c r="G15" s="145"/>
      <c r="H15" s="145"/>
      <c r="I15" s="145"/>
    </row>
    <row r="16" spans="1:9" ht="15.75" x14ac:dyDescent="0.2">
      <c r="A16" s="188" t="s">
        <v>2</v>
      </c>
      <c r="B16" s="186"/>
      <c r="C16" s="186"/>
      <c r="D16" s="187"/>
      <c r="E16" s="145"/>
      <c r="F16" s="145"/>
      <c r="G16" s="145"/>
      <c r="H16" s="145"/>
      <c r="I16" s="145"/>
    </row>
    <row r="17" spans="1:9" ht="15" customHeight="1" x14ac:dyDescent="0.2">
      <c r="A17" s="189"/>
      <c r="B17" s="187"/>
      <c r="C17" s="187"/>
      <c r="D17" s="187"/>
      <c r="E17" s="145"/>
      <c r="F17" s="145"/>
      <c r="G17" s="190"/>
      <c r="H17" s="191" t="s">
        <v>4</v>
      </c>
      <c r="I17" s="145"/>
    </row>
    <row r="18" spans="1:9" ht="15" customHeight="1" x14ac:dyDescent="0.2">
      <c r="A18" s="185" t="s">
        <v>3</v>
      </c>
      <c r="B18" s="187"/>
      <c r="C18" s="187"/>
      <c r="D18" s="187"/>
      <c r="E18" s="145"/>
      <c r="F18" s="145"/>
      <c r="G18" s="190" t="s">
        <v>5</v>
      </c>
      <c r="H18" s="192">
        <v>45328</v>
      </c>
      <c r="I18" s="145"/>
    </row>
    <row r="19" spans="1:9" ht="25.5" customHeight="1" x14ac:dyDescent="0.2">
      <c r="A19" s="216" t="s">
        <v>210</v>
      </c>
      <c r="B19" s="216"/>
      <c r="C19" s="216"/>
      <c r="D19" s="216"/>
      <c r="E19" s="216"/>
      <c r="F19" s="145"/>
      <c r="G19" s="190" t="s">
        <v>123</v>
      </c>
      <c r="H19" s="193" t="s">
        <v>211</v>
      </c>
      <c r="I19" s="145"/>
    </row>
    <row r="20" spans="1:9" ht="12.75" customHeight="1" x14ac:dyDescent="0.2">
      <c r="A20" s="216"/>
      <c r="B20" s="216"/>
      <c r="C20" s="216"/>
      <c r="D20" s="216"/>
      <c r="E20" s="216"/>
      <c r="F20" s="145"/>
      <c r="G20" s="190" t="s">
        <v>6</v>
      </c>
      <c r="H20" s="193">
        <v>974</v>
      </c>
      <c r="I20" s="145"/>
    </row>
    <row r="21" spans="1:9" ht="27" customHeight="1" x14ac:dyDescent="0.25">
      <c r="A21" s="216"/>
      <c r="B21" s="216"/>
      <c r="C21" s="216"/>
      <c r="D21" s="216"/>
      <c r="E21" s="216"/>
      <c r="F21" s="145"/>
      <c r="G21" s="194" t="s">
        <v>7</v>
      </c>
      <c r="H21" s="195">
        <v>2224043854</v>
      </c>
      <c r="I21" s="145"/>
    </row>
    <row r="22" spans="1:9" ht="15.75" x14ac:dyDescent="0.25">
      <c r="A22" s="196"/>
      <c r="B22" s="196"/>
      <c r="C22" s="196"/>
      <c r="D22" s="196"/>
      <c r="E22" s="196"/>
      <c r="F22" s="145"/>
      <c r="G22" s="194" t="s">
        <v>8</v>
      </c>
      <c r="H22" s="195">
        <v>222401001</v>
      </c>
      <c r="I22" s="145"/>
    </row>
    <row r="23" spans="1:9" ht="15" customHeight="1" x14ac:dyDescent="0.2">
      <c r="A23" s="185" t="s">
        <v>72</v>
      </c>
      <c r="B23" s="145"/>
      <c r="C23" s="145"/>
      <c r="D23" s="145"/>
      <c r="E23" s="145"/>
      <c r="F23" s="145"/>
      <c r="G23" s="194" t="s">
        <v>9</v>
      </c>
      <c r="H23" s="193">
        <v>383</v>
      </c>
      <c r="I23" s="145"/>
    </row>
    <row r="24" spans="1:9" x14ac:dyDescent="0.2">
      <c r="A24" s="197"/>
      <c r="B24" s="145"/>
      <c r="C24" s="145"/>
      <c r="D24" s="145"/>
      <c r="E24" s="145"/>
      <c r="F24" s="145"/>
      <c r="G24" s="145"/>
      <c r="H24" s="145"/>
      <c r="I24" s="145"/>
    </row>
    <row r="25" spans="1:9" ht="15" customHeight="1" x14ac:dyDescent="0.2">
      <c r="A25" s="183" t="s">
        <v>10</v>
      </c>
      <c r="B25" s="183"/>
      <c r="C25" s="183"/>
      <c r="D25" s="183"/>
      <c r="E25" s="183"/>
      <c r="F25" s="183"/>
      <c r="G25" s="183"/>
      <c r="H25" s="183"/>
      <c r="I25" s="145"/>
    </row>
    <row r="26" spans="1:9" x14ac:dyDescent="0.2">
      <c r="A26" s="198"/>
      <c r="B26" s="145"/>
      <c r="C26" s="145"/>
      <c r="D26" s="145"/>
      <c r="E26" s="145"/>
      <c r="F26" s="145"/>
      <c r="G26" s="145"/>
      <c r="H26" s="145"/>
      <c r="I26" s="145"/>
    </row>
    <row r="27" spans="1:9" s="6" customFormat="1" ht="114.75" x14ac:dyDescent="0.2">
      <c r="A27" s="97" t="s">
        <v>11</v>
      </c>
      <c r="B27" s="97" t="s">
        <v>12</v>
      </c>
      <c r="C27" s="97" t="s">
        <v>13</v>
      </c>
      <c r="D27" s="97" t="s">
        <v>14</v>
      </c>
      <c r="E27" s="97" t="s">
        <v>15</v>
      </c>
      <c r="F27" s="97"/>
      <c r="G27" s="97"/>
      <c r="H27" s="97"/>
    </row>
    <row r="28" spans="1:9" s="6" customFormat="1" ht="38.25" x14ac:dyDescent="0.2">
      <c r="A28" s="97"/>
      <c r="B28" s="97"/>
      <c r="C28" s="97"/>
      <c r="D28" s="97"/>
      <c r="E28" s="3" t="s">
        <v>189</v>
      </c>
      <c r="F28" s="3" t="s">
        <v>194</v>
      </c>
      <c r="G28" s="3" t="s">
        <v>209</v>
      </c>
      <c r="H28" s="97" t="s">
        <v>91</v>
      </c>
    </row>
    <row r="29" spans="1:9" s="6" customFormat="1" ht="93" customHeight="1" x14ac:dyDescent="0.2">
      <c r="A29" s="97"/>
      <c r="B29" s="97"/>
      <c r="C29" s="97"/>
      <c r="D29" s="97"/>
      <c r="E29" s="3" t="s">
        <v>16</v>
      </c>
      <c r="F29" s="3" t="s">
        <v>17</v>
      </c>
      <c r="G29" s="3" t="s">
        <v>18</v>
      </c>
      <c r="H29" s="97"/>
    </row>
    <row r="30" spans="1:9" x14ac:dyDescent="0.2">
      <c r="A30" s="3">
        <v>1</v>
      </c>
      <c r="B30" s="3">
        <v>2</v>
      </c>
      <c r="C30" s="3">
        <v>3</v>
      </c>
      <c r="D30" s="3">
        <v>4</v>
      </c>
      <c r="E30" s="3">
        <v>5</v>
      </c>
      <c r="F30" s="3">
        <v>6</v>
      </c>
      <c r="G30" s="3">
        <v>7</v>
      </c>
      <c r="H30" s="3">
        <v>8</v>
      </c>
    </row>
    <row r="31" spans="1:9" ht="44.25" customHeight="1" x14ac:dyDescent="0.2">
      <c r="A31" s="4" t="s">
        <v>67</v>
      </c>
      <c r="B31" s="16" t="s">
        <v>124</v>
      </c>
      <c r="C31" s="3" t="s">
        <v>19</v>
      </c>
      <c r="D31" s="15" t="s">
        <v>19</v>
      </c>
      <c r="E31" s="12">
        <f>расшифровка!E27</f>
        <v>4107704.8499999996</v>
      </c>
      <c r="F31" s="12">
        <v>0</v>
      </c>
      <c r="G31" s="12">
        <v>0</v>
      </c>
      <c r="H31" s="13"/>
    </row>
    <row r="32" spans="1:9" ht="44.25" customHeight="1" x14ac:dyDescent="0.2">
      <c r="A32" s="4" t="s">
        <v>68</v>
      </c>
      <c r="B32" s="57" t="s">
        <v>125</v>
      </c>
      <c r="C32" s="3" t="s">
        <v>19</v>
      </c>
      <c r="D32" s="15" t="s">
        <v>19</v>
      </c>
      <c r="E32" s="12">
        <f>расшифровка!P27</f>
        <v>0</v>
      </c>
      <c r="F32" s="11"/>
      <c r="G32" s="11"/>
      <c r="H32" s="13"/>
    </row>
    <row r="33" spans="1:12" ht="15" x14ac:dyDescent="0.2">
      <c r="A33" s="4" t="s">
        <v>20</v>
      </c>
      <c r="B33" s="51">
        <v>1000</v>
      </c>
      <c r="C33" s="2"/>
      <c r="D33" s="15">
        <v>100</v>
      </c>
      <c r="E33" s="12">
        <f>E35+E38+E42+E45+E50+E52+E49+E47</f>
        <v>85235033.039999992</v>
      </c>
      <c r="F33" s="12">
        <f>F35+F38+F42+F45+F50+F52+F49+F47</f>
        <v>76993050.370000005</v>
      </c>
      <c r="G33" s="12">
        <f>G35+G38+G42+G45+G50+G52+G49+G47</f>
        <v>76847050.370000005</v>
      </c>
      <c r="H33" s="13"/>
      <c r="J33" s="21"/>
      <c r="L33" s="21"/>
    </row>
    <row r="34" spans="1:12" ht="15" x14ac:dyDescent="0.2">
      <c r="A34" s="2" t="s">
        <v>21</v>
      </c>
      <c r="B34" s="58"/>
      <c r="C34" s="2"/>
      <c r="D34" s="15"/>
      <c r="E34" s="11"/>
      <c r="F34" s="11"/>
      <c r="G34" s="11"/>
      <c r="H34" s="13"/>
    </row>
    <row r="35" spans="1:12" ht="15" x14ac:dyDescent="0.2">
      <c r="A35" s="2" t="s">
        <v>22</v>
      </c>
      <c r="B35" s="51">
        <v>1100</v>
      </c>
      <c r="C35" s="61">
        <v>120</v>
      </c>
      <c r="D35" s="61"/>
      <c r="E35" s="11">
        <f>E37</f>
        <v>0</v>
      </c>
      <c r="F35" s="11">
        <f t="shared" ref="F35:G35" si="0">F37</f>
        <v>0</v>
      </c>
      <c r="G35" s="11">
        <f t="shared" si="0"/>
        <v>0</v>
      </c>
      <c r="H35" s="13"/>
    </row>
    <row r="36" spans="1:12" ht="15" x14ac:dyDescent="0.2">
      <c r="A36" s="2" t="s">
        <v>21</v>
      </c>
      <c r="B36" s="58"/>
      <c r="C36" s="62"/>
      <c r="D36" s="61"/>
      <c r="E36" s="11"/>
      <c r="F36" s="11"/>
      <c r="G36" s="11"/>
      <c r="H36" s="13"/>
    </row>
    <row r="37" spans="1:12" ht="15" x14ac:dyDescent="0.2">
      <c r="A37" s="2" t="s">
        <v>23</v>
      </c>
      <c r="B37" s="51">
        <v>1110</v>
      </c>
      <c r="C37" s="61">
        <v>120</v>
      </c>
      <c r="D37" s="61">
        <v>121</v>
      </c>
      <c r="E37" s="11">
        <f>расшифровка!D55</f>
        <v>0</v>
      </c>
      <c r="F37" s="174">
        <v>0</v>
      </c>
      <c r="G37" s="174">
        <v>0</v>
      </c>
      <c r="H37" s="14"/>
    </row>
    <row r="38" spans="1:12" ht="25.5" x14ac:dyDescent="0.2">
      <c r="A38" s="2" t="s">
        <v>24</v>
      </c>
      <c r="B38" s="51">
        <v>1200</v>
      </c>
      <c r="C38" s="63">
        <v>130</v>
      </c>
      <c r="D38" s="61"/>
      <c r="E38" s="64">
        <f>SUM(E40:E41)</f>
        <v>73428158.5</v>
      </c>
      <c r="F38" s="175">
        <f t="shared" ref="F38:G38" si="1">SUM(F40:F41)</f>
        <v>67428158.5</v>
      </c>
      <c r="G38" s="175">
        <f t="shared" si="1"/>
        <v>67428158.5</v>
      </c>
      <c r="H38" s="13"/>
      <c r="J38" s="21"/>
    </row>
    <row r="39" spans="1:12" ht="15" x14ac:dyDescent="0.2">
      <c r="A39" s="2" t="s">
        <v>21</v>
      </c>
      <c r="B39" s="58"/>
      <c r="C39" s="62"/>
      <c r="D39" s="61"/>
      <c r="E39" s="11"/>
      <c r="F39" s="175"/>
      <c r="G39" s="175"/>
      <c r="H39" s="13"/>
    </row>
    <row r="40" spans="1:12" ht="25.5" x14ac:dyDescent="0.2">
      <c r="A40" s="2" t="s">
        <v>69</v>
      </c>
      <c r="B40" s="51">
        <v>1210</v>
      </c>
      <c r="C40" s="61">
        <v>130</v>
      </c>
      <c r="D40" s="61">
        <v>131</v>
      </c>
      <c r="E40" s="11">
        <f>расшифровка!G27</f>
        <v>67428158.5</v>
      </c>
      <c r="F40" s="175">
        <f>расшифровка!G51</f>
        <v>67428158.5</v>
      </c>
      <c r="G40" s="175">
        <f>расшифровка!L51</f>
        <v>67428158.5</v>
      </c>
      <c r="H40" s="13"/>
    </row>
    <row r="41" spans="1:12" ht="42.75" customHeight="1" x14ac:dyDescent="0.2">
      <c r="A41" s="2" t="s">
        <v>25</v>
      </c>
      <c r="B41" s="51">
        <v>1220</v>
      </c>
      <c r="C41" s="63">
        <v>130</v>
      </c>
      <c r="D41" s="61">
        <v>131</v>
      </c>
      <c r="E41" s="11">
        <v>6000000</v>
      </c>
      <c r="F41" s="174">
        <v>0</v>
      </c>
      <c r="G41" s="174">
        <v>0</v>
      </c>
      <c r="H41" s="14"/>
    </row>
    <row r="42" spans="1:12" ht="25.5" x14ac:dyDescent="0.2">
      <c r="A42" s="2" t="s">
        <v>26</v>
      </c>
      <c r="B42" s="51">
        <v>1300</v>
      </c>
      <c r="C42" s="61">
        <v>140</v>
      </c>
      <c r="D42" s="61"/>
      <c r="E42" s="11">
        <f>E44</f>
        <v>0</v>
      </c>
      <c r="F42" s="175">
        <f t="shared" ref="F42:G42" si="2">F44</f>
        <v>0</v>
      </c>
      <c r="G42" s="175">
        <f t="shared" si="2"/>
        <v>0</v>
      </c>
      <c r="H42" s="13"/>
    </row>
    <row r="43" spans="1:12" ht="15" x14ac:dyDescent="0.2">
      <c r="A43" s="2" t="s">
        <v>21</v>
      </c>
      <c r="B43" s="51"/>
      <c r="C43" s="61"/>
      <c r="D43" s="61"/>
      <c r="E43" s="11"/>
      <c r="F43" s="175"/>
      <c r="G43" s="175"/>
      <c r="H43" s="13"/>
    </row>
    <row r="44" spans="1:12" ht="15" x14ac:dyDescent="0.2">
      <c r="A44" s="67"/>
      <c r="B44" s="51">
        <v>1310</v>
      </c>
      <c r="C44" s="61">
        <v>140</v>
      </c>
      <c r="D44" s="61"/>
      <c r="E44" s="11">
        <f>расшифровка!D57</f>
        <v>0</v>
      </c>
      <c r="F44" s="174"/>
      <c r="G44" s="174"/>
      <c r="H44" s="14"/>
    </row>
    <row r="45" spans="1:12" ht="15" x14ac:dyDescent="0.2">
      <c r="A45" s="2" t="s">
        <v>27</v>
      </c>
      <c r="B45" s="51">
        <v>1400</v>
      </c>
      <c r="C45" s="61">
        <v>150</v>
      </c>
      <c r="D45" s="61"/>
      <c r="E45" s="11"/>
      <c r="F45" s="175"/>
      <c r="G45" s="175"/>
      <c r="H45" s="13"/>
    </row>
    <row r="46" spans="1:12" ht="15" x14ac:dyDescent="0.2">
      <c r="A46" s="2" t="s">
        <v>21</v>
      </c>
      <c r="B46" s="58"/>
      <c r="C46" s="62"/>
      <c r="D46" s="61"/>
      <c r="E46" s="11"/>
      <c r="F46" s="175"/>
      <c r="G46" s="175"/>
      <c r="H46" s="13"/>
    </row>
    <row r="47" spans="1:12" ht="15" x14ac:dyDescent="0.2">
      <c r="A47" s="4" t="s">
        <v>29</v>
      </c>
      <c r="B47" s="51">
        <v>1410</v>
      </c>
      <c r="C47" s="61">
        <v>150</v>
      </c>
      <c r="D47" s="61">
        <v>152</v>
      </c>
      <c r="E47" s="11">
        <f>расшифровка!H27</f>
        <v>10806874.539999999</v>
      </c>
      <c r="F47" s="175">
        <f>расшифровка!H51</f>
        <v>9564891.870000001</v>
      </c>
      <c r="G47" s="175">
        <f>расшифровка!M51</f>
        <v>9418891.870000001</v>
      </c>
      <c r="H47" s="13"/>
    </row>
    <row r="48" spans="1:12" ht="25.5" x14ac:dyDescent="0.2">
      <c r="A48" s="2" t="s">
        <v>30</v>
      </c>
      <c r="B48" s="51">
        <v>1420</v>
      </c>
      <c r="C48" s="61">
        <v>150</v>
      </c>
      <c r="D48" s="61"/>
      <c r="E48" s="11"/>
      <c r="F48" s="175"/>
      <c r="G48" s="175"/>
      <c r="H48" s="13"/>
    </row>
    <row r="49" spans="1:8" ht="15" x14ac:dyDescent="0.2">
      <c r="A49" s="2" t="s">
        <v>121</v>
      </c>
      <c r="B49" s="51">
        <v>1430</v>
      </c>
      <c r="C49" s="61">
        <v>150</v>
      </c>
      <c r="D49" s="63">
        <v>155</v>
      </c>
      <c r="E49" s="11">
        <v>1000000</v>
      </c>
      <c r="F49" s="174"/>
      <c r="G49" s="174"/>
      <c r="H49" s="14"/>
    </row>
    <row r="50" spans="1:8" ht="15" x14ac:dyDescent="0.2">
      <c r="A50" s="2" t="s">
        <v>28</v>
      </c>
      <c r="B50" s="51">
        <v>1500</v>
      </c>
      <c r="C50" s="61">
        <v>180</v>
      </c>
      <c r="D50" s="61"/>
      <c r="E50" s="11"/>
      <c r="F50" s="175"/>
      <c r="G50" s="175"/>
      <c r="H50" s="13"/>
    </row>
    <row r="51" spans="1:8" ht="15" x14ac:dyDescent="0.2">
      <c r="A51" s="2" t="s">
        <v>21</v>
      </c>
      <c r="B51" s="58"/>
      <c r="C51" s="62"/>
      <c r="D51" s="61"/>
      <c r="E51" s="11"/>
      <c r="F51" s="11"/>
      <c r="G51" s="11"/>
      <c r="H51" s="13"/>
    </row>
    <row r="52" spans="1:8" ht="15" x14ac:dyDescent="0.2">
      <c r="A52" s="2" t="s">
        <v>31</v>
      </c>
      <c r="B52" s="51">
        <v>1900</v>
      </c>
      <c r="C52" s="62"/>
      <c r="D52" s="61"/>
      <c r="E52" s="11"/>
      <c r="F52" s="11"/>
      <c r="G52" s="11"/>
      <c r="H52" s="13"/>
    </row>
    <row r="53" spans="1:8" ht="15" x14ac:dyDescent="0.2">
      <c r="A53" s="2" t="s">
        <v>21</v>
      </c>
      <c r="B53" s="58"/>
      <c r="C53" s="62"/>
      <c r="D53" s="61"/>
      <c r="E53" s="11"/>
      <c r="F53" s="11"/>
      <c r="G53" s="11"/>
      <c r="H53" s="13"/>
    </row>
    <row r="54" spans="1:8" ht="15" x14ac:dyDescent="0.2">
      <c r="A54" s="2" t="s">
        <v>32</v>
      </c>
      <c r="B54" s="51">
        <v>1980</v>
      </c>
      <c r="C54" s="61" t="s">
        <v>19</v>
      </c>
      <c r="D54" s="61"/>
      <c r="E54" s="11"/>
      <c r="F54" s="11"/>
      <c r="G54" s="11"/>
      <c r="H54" s="13"/>
    </row>
    <row r="55" spans="1:8" ht="15" x14ac:dyDescent="0.2">
      <c r="A55" s="2" t="s">
        <v>33</v>
      </c>
      <c r="B55" s="58"/>
      <c r="C55" s="62"/>
      <c r="D55" s="61"/>
      <c r="E55" s="11"/>
      <c r="F55" s="11"/>
      <c r="G55" s="11"/>
      <c r="H55" s="13"/>
    </row>
    <row r="56" spans="1:8" ht="25.5" x14ac:dyDescent="0.2">
      <c r="A56" s="2" t="s">
        <v>34</v>
      </c>
      <c r="B56" s="51">
        <v>1981</v>
      </c>
      <c r="C56" s="61">
        <v>510</v>
      </c>
      <c r="D56" s="61"/>
      <c r="E56" s="11"/>
      <c r="F56" s="11"/>
      <c r="G56" s="11"/>
      <c r="H56" s="14" t="s">
        <v>19</v>
      </c>
    </row>
    <row r="57" spans="1:8" ht="15" x14ac:dyDescent="0.2">
      <c r="A57" s="4" t="s">
        <v>35</v>
      </c>
      <c r="B57" s="51">
        <v>2000</v>
      </c>
      <c r="C57" s="61" t="s">
        <v>19</v>
      </c>
      <c r="D57" s="61" t="s">
        <v>19</v>
      </c>
      <c r="E57" s="12">
        <f>E59+E68+E75+E82</f>
        <v>89324923.929999992</v>
      </c>
      <c r="F57" s="12">
        <f>F59+F68+F75+F80+F82</f>
        <v>76993050.370000005</v>
      </c>
      <c r="G57" s="12">
        <f t="shared" ref="G57" si="3">G59+G68+G75+G80+G82</f>
        <v>76847050.370000005</v>
      </c>
      <c r="H57" s="13"/>
    </row>
    <row r="58" spans="1:8" ht="15" x14ac:dyDescent="0.2">
      <c r="A58" s="2" t="s">
        <v>21</v>
      </c>
      <c r="B58" s="58"/>
      <c r="C58" s="62"/>
      <c r="D58" s="61"/>
      <c r="E58" s="11"/>
      <c r="F58" s="11"/>
      <c r="G58" s="11"/>
      <c r="H58" s="13"/>
    </row>
    <row r="59" spans="1:8" ht="15" x14ac:dyDescent="0.2">
      <c r="A59" s="2" t="s">
        <v>36</v>
      </c>
      <c r="B59" s="51">
        <v>2100</v>
      </c>
      <c r="C59" s="61" t="s">
        <v>19</v>
      </c>
      <c r="D59" s="61" t="s">
        <v>19</v>
      </c>
      <c r="E59" s="11">
        <f>SUM(E61:E64)</f>
        <v>67487294.819999993</v>
      </c>
      <c r="F59" s="11">
        <f>SUM(F61:F64)</f>
        <v>64510169</v>
      </c>
      <c r="G59" s="11">
        <f t="shared" ref="G59" si="4">SUM(G61:G64)</f>
        <v>64510169</v>
      </c>
      <c r="H59" s="14" t="s">
        <v>19</v>
      </c>
    </row>
    <row r="60" spans="1:8" ht="15" x14ac:dyDescent="0.2">
      <c r="A60" s="2" t="s">
        <v>21</v>
      </c>
      <c r="B60" s="58"/>
      <c r="C60" s="62"/>
      <c r="D60" s="61"/>
      <c r="E60" s="11"/>
      <c r="F60" s="11"/>
      <c r="G60" s="11"/>
      <c r="H60" s="13"/>
    </row>
    <row r="61" spans="1:8" ht="25.5" x14ac:dyDescent="0.2">
      <c r="A61" s="2" t="s">
        <v>37</v>
      </c>
      <c r="B61" s="51">
        <v>2110</v>
      </c>
      <c r="C61" s="61">
        <v>111</v>
      </c>
      <c r="D61" s="61" t="s">
        <v>38</v>
      </c>
      <c r="E61" s="11">
        <f>расшифровка!E32</f>
        <v>51556435.530000001</v>
      </c>
      <c r="F61" s="11">
        <f>расшифровка!J32</f>
        <v>49546950</v>
      </c>
      <c r="G61" s="11">
        <f>расшифровка!O32</f>
        <v>49546950</v>
      </c>
      <c r="H61" s="14" t="s">
        <v>19</v>
      </c>
    </row>
    <row r="62" spans="1:8" ht="25.5" x14ac:dyDescent="0.2">
      <c r="A62" s="2" t="s">
        <v>39</v>
      </c>
      <c r="B62" s="51">
        <v>2120</v>
      </c>
      <c r="C62" s="61">
        <v>112</v>
      </c>
      <c r="D62" s="61">
        <v>212</v>
      </c>
      <c r="E62" s="11">
        <f>расшифровка!E33</f>
        <v>0</v>
      </c>
      <c r="F62" s="11">
        <f>расшифровка!J33</f>
        <v>0</v>
      </c>
      <c r="G62" s="11">
        <f>расшифровка!O33</f>
        <v>0</v>
      </c>
      <c r="H62" s="14" t="s">
        <v>19</v>
      </c>
    </row>
    <row r="63" spans="1:8" ht="38.25" x14ac:dyDescent="0.2">
      <c r="A63" s="2" t="s">
        <v>40</v>
      </c>
      <c r="B63" s="51">
        <v>2130</v>
      </c>
      <c r="C63" s="61">
        <v>113</v>
      </c>
      <c r="D63" s="61"/>
      <c r="E63" s="11">
        <f>расшифровка!E34</f>
        <v>0</v>
      </c>
      <c r="F63" s="11">
        <f>расшифровка!J34</f>
        <v>0</v>
      </c>
      <c r="G63" s="11">
        <f t="shared" ref="G63" si="5">F63</f>
        <v>0</v>
      </c>
      <c r="H63" s="14" t="s">
        <v>19</v>
      </c>
    </row>
    <row r="64" spans="1:8" ht="117" customHeight="1" x14ac:dyDescent="0.2">
      <c r="A64" s="2" t="s">
        <v>41</v>
      </c>
      <c r="B64" s="51">
        <v>2140</v>
      </c>
      <c r="C64" s="61">
        <v>119</v>
      </c>
      <c r="D64" s="61">
        <v>213</v>
      </c>
      <c r="E64" s="11">
        <f>SUM(E66:E67)</f>
        <v>15930859.289999999</v>
      </c>
      <c r="F64" s="11">
        <f>F66+F67</f>
        <v>14963219</v>
      </c>
      <c r="G64" s="11">
        <f t="shared" ref="G64" si="6">SUM(G66:G67)</f>
        <v>14963219</v>
      </c>
      <c r="H64" s="14" t="s">
        <v>19</v>
      </c>
    </row>
    <row r="65" spans="1:8" ht="15" x14ac:dyDescent="0.2">
      <c r="A65" s="2" t="s">
        <v>21</v>
      </c>
      <c r="B65" s="58"/>
      <c r="C65" s="62"/>
      <c r="D65" s="61"/>
      <c r="E65" s="11"/>
      <c r="F65" s="11"/>
      <c r="G65" s="11"/>
      <c r="H65" s="13"/>
    </row>
    <row r="66" spans="1:8" ht="15" x14ac:dyDescent="0.2">
      <c r="A66" s="2" t="s">
        <v>42</v>
      </c>
      <c r="B66" s="51">
        <v>2141</v>
      </c>
      <c r="C66" s="61">
        <v>119</v>
      </c>
      <c r="D66" s="61">
        <v>213</v>
      </c>
      <c r="E66" s="11">
        <f>расшифровка!E35</f>
        <v>15930859.289999999</v>
      </c>
      <c r="F66" s="11">
        <f>расшифровка!J35</f>
        <v>14963219</v>
      </c>
      <c r="G66" s="11">
        <f>расшифровка!O35</f>
        <v>14963219</v>
      </c>
      <c r="H66" s="14" t="s">
        <v>19</v>
      </c>
    </row>
    <row r="67" spans="1:8" ht="15" x14ac:dyDescent="0.2">
      <c r="A67" s="2" t="s">
        <v>43</v>
      </c>
      <c r="B67" s="51">
        <v>2142</v>
      </c>
      <c r="C67" s="61">
        <v>119</v>
      </c>
      <c r="D67" s="61"/>
      <c r="E67" s="11"/>
      <c r="F67" s="11"/>
      <c r="G67" s="11"/>
      <c r="H67" s="14" t="s">
        <v>19</v>
      </c>
    </row>
    <row r="68" spans="1:8" ht="15" x14ac:dyDescent="0.2">
      <c r="A68" s="2" t="s">
        <v>44</v>
      </c>
      <c r="B68" s="51">
        <v>2200</v>
      </c>
      <c r="C68" s="61">
        <v>300</v>
      </c>
      <c r="D68" s="61" t="s">
        <v>19</v>
      </c>
      <c r="E68" s="11">
        <f>E71+E69</f>
        <v>0</v>
      </c>
      <c r="F68" s="11"/>
      <c r="G68" s="11"/>
      <c r="H68" s="14" t="s">
        <v>19</v>
      </c>
    </row>
    <row r="69" spans="1:8" ht="15" x14ac:dyDescent="0.2">
      <c r="A69" s="2" t="s">
        <v>21</v>
      </c>
      <c r="B69" s="58"/>
      <c r="C69" s="62"/>
      <c r="D69" s="61"/>
      <c r="E69" s="11"/>
      <c r="F69" s="11"/>
      <c r="G69" s="11"/>
      <c r="H69" s="13"/>
    </row>
    <row r="70" spans="1:8" ht="25.5" x14ac:dyDescent="0.2">
      <c r="A70" s="2" t="s">
        <v>45</v>
      </c>
      <c r="B70" s="51">
        <v>2210</v>
      </c>
      <c r="C70" s="61">
        <v>320</v>
      </c>
      <c r="D70" s="61" t="s">
        <v>19</v>
      </c>
      <c r="E70" s="11"/>
      <c r="F70" s="11"/>
      <c r="G70" s="11"/>
      <c r="H70" s="14" t="s">
        <v>19</v>
      </c>
    </row>
    <row r="71" spans="1:8" ht="15" x14ac:dyDescent="0.2">
      <c r="A71" s="2" t="s">
        <v>33</v>
      </c>
      <c r="B71" s="58"/>
      <c r="C71" s="62"/>
      <c r="D71" s="61"/>
      <c r="E71" s="11">
        <f>E72+E73+E74</f>
        <v>0</v>
      </c>
      <c r="F71" s="11"/>
      <c r="G71" s="11"/>
      <c r="H71" s="13"/>
    </row>
    <row r="72" spans="1:8" ht="38.25" x14ac:dyDescent="0.2">
      <c r="A72" s="2" t="s">
        <v>46</v>
      </c>
      <c r="B72" s="51">
        <v>2211</v>
      </c>
      <c r="C72" s="61">
        <v>321</v>
      </c>
      <c r="D72" s="61"/>
      <c r="E72" s="11"/>
      <c r="F72" s="11"/>
      <c r="G72" s="11"/>
      <c r="H72" s="14" t="s">
        <v>19</v>
      </c>
    </row>
    <row r="73" spans="1:8" ht="38.25" x14ac:dyDescent="0.2">
      <c r="A73" s="2" t="s">
        <v>47</v>
      </c>
      <c r="B73" s="51">
        <v>2220</v>
      </c>
      <c r="C73" s="61">
        <v>340</v>
      </c>
      <c r="D73" s="61"/>
      <c r="E73" s="11"/>
      <c r="F73" s="11"/>
      <c r="G73" s="11"/>
      <c r="H73" s="14" t="s">
        <v>19</v>
      </c>
    </row>
    <row r="74" spans="1:8" ht="141" customHeight="1" x14ac:dyDescent="0.2">
      <c r="A74" s="2" t="s">
        <v>48</v>
      </c>
      <c r="B74" s="3">
        <v>2230</v>
      </c>
      <c r="C74" s="61">
        <v>350</v>
      </c>
      <c r="D74" s="61"/>
      <c r="E74" s="11">
        <f>расшифровка!C39</f>
        <v>0</v>
      </c>
      <c r="F74" s="11"/>
      <c r="G74" s="11"/>
      <c r="H74" s="14" t="s">
        <v>19</v>
      </c>
    </row>
    <row r="75" spans="1:8" ht="15" x14ac:dyDescent="0.2">
      <c r="A75" s="2" t="s">
        <v>49</v>
      </c>
      <c r="B75" s="3">
        <v>2300</v>
      </c>
      <c r="C75" s="61">
        <v>850</v>
      </c>
      <c r="D75" s="61" t="s">
        <v>19</v>
      </c>
      <c r="E75" s="11">
        <f>SUM(E77:E79)</f>
        <v>1031323.52</v>
      </c>
      <c r="F75" s="11">
        <f t="shared" ref="F75" si="7">SUM(F77:F79)</f>
        <v>606558</v>
      </c>
      <c r="G75" s="11">
        <f>SUM(G77:G79)</f>
        <v>606558</v>
      </c>
      <c r="H75" s="11"/>
    </row>
    <row r="76" spans="1:8" ht="15" x14ac:dyDescent="0.2">
      <c r="A76" s="2" t="s">
        <v>33</v>
      </c>
      <c r="B76" s="2"/>
      <c r="C76" s="62"/>
      <c r="D76" s="61"/>
      <c r="E76" s="11"/>
      <c r="F76" s="11"/>
      <c r="G76" s="11"/>
      <c r="H76" s="13"/>
    </row>
    <row r="77" spans="1:8" ht="39" customHeight="1" x14ac:dyDescent="0.2">
      <c r="A77" s="2" t="s">
        <v>50</v>
      </c>
      <c r="B77" s="3">
        <v>2310</v>
      </c>
      <c r="C77" s="61">
        <v>851</v>
      </c>
      <c r="D77" s="61">
        <v>291</v>
      </c>
      <c r="E77" s="11">
        <f>расшифровка!E41</f>
        <v>686558</v>
      </c>
      <c r="F77" s="11">
        <f>расшифровка!J41</f>
        <v>606558</v>
      </c>
      <c r="G77" s="11">
        <f>расшифровка!O41</f>
        <v>606558</v>
      </c>
      <c r="H77" s="14" t="s">
        <v>19</v>
      </c>
    </row>
    <row r="78" spans="1:8" ht="103.5" customHeight="1" x14ac:dyDescent="0.2">
      <c r="A78" s="2" t="s">
        <v>51</v>
      </c>
      <c r="B78" s="3">
        <v>2320</v>
      </c>
      <c r="C78" s="61">
        <v>852</v>
      </c>
      <c r="D78" s="61">
        <v>291</v>
      </c>
      <c r="E78" s="11">
        <f>расшифровка!E42</f>
        <v>2500</v>
      </c>
      <c r="F78" s="11">
        <f>расшифровка!J42</f>
        <v>0</v>
      </c>
      <c r="G78" s="11">
        <v>0</v>
      </c>
      <c r="H78" s="14" t="s">
        <v>19</v>
      </c>
    </row>
    <row r="79" spans="1:8" ht="54" customHeight="1" x14ac:dyDescent="0.2">
      <c r="A79" s="2" t="s">
        <v>52</v>
      </c>
      <c r="B79" s="3">
        <v>2330</v>
      </c>
      <c r="C79" s="61">
        <v>853</v>
      </c>
      <c r="D79" s="61"/>
      <c r="E79" s="11">
        <f>расшифровка!E43</f>
        <v>342265.52</v>
      </c>
      <c r="F79" s="11"/>
      <c r="G79" s="11">
        <f>расшифровка!N43</f>
        <v>0</v>
      </c>
      <c r="H79" s="14" t="s">
        <v>19</v>
      </c>
    </row>
    <row r="80" spans="1:8" ht="25.5" x14ac:dyDescent="0.2">
      <c r="A80" s="2" t="s">
        <v>53</v>
      </c>
      <c r="B80" s="3">
        <v>2500</v>
      </c>
      <c r="C80" s="61" t="s">
        <v>19</v>
      </c>
      <c r="D80" s="61" t="s">
        <v>19</v>
      </c>
      <c r="E80" s="11"/>
      <c r="F80" s="11"/>
      <c r="G80" s="11"/>
      <c r="H80" s="14" t="s">
        <v>19</v>
      </c>
    </row>
    <row r="81" spans="1:8" ht="117.75" customHeight="1" x14ac:dyDescent="0.2">
      <c r="A81" s="2" t="s">
        <v>54</v>
      </c>
      <c r="B81" s="3">
        <v>2520</v>
      </c>
      <c r="C81" s="61">
        <v>831</v>
      </c>
      <c r="D81" s="61"/>
      <c r="E81" s="11"/>
      <c r="F81" s="11"/>
      <c r="G81" s="11"/>
      <c r="H81" s="14" t="s">
        <v>19</v>
      </c>
    </row>
    <row r="82" spans="1:8" ht="25.5" x14ac:dyDescent="0.2">
      <c r="A82" s="2" t="s">
        <v>55</v>
      </c>
      <c r="B82" s="3">
        <v>2600</v>
      </c>
      <c r="C82" s="61" t="s">
        <v>19</v>
      </c>
      <c r="D82" s="61" t="s">
        <v>19</v>
      </c>
      <c r="E82" s="11">
        <f>SUM(E84:E88)</f>
        <v>20806305.59</v>
      </c>
      <c r="F82" s="11">
        <f>F87+F88</f>
        <v>11876323.370000001</v>
      </c>
      <c r="G82" s="11">
        <f t="shared" ref="G82" si="8">SUM(G84:G88)</f>
        <v>11730323.370000001</v>
      </c>
      <c r="H82" s="13"/>
    </row>
    <row r="83" spans="1:8" ht="15" x14ac:dyDescent="0.2">
      <c r="A83" s="2" t="s">
        <v>21</v>
      </c>
      <c r="B83" s="2"/>
      <c r="C83" s="62"/>
      <c r="D83" s="61"/>
      <c r="E83" s="11"/>
      <c r="F83" s="11"/>
      <c r="G83" s="11"/>
      <c r="H83" s="13"/>
    </row>
    <row r="84" spans="1:8" ht="25.5" x14ac:dyDescent="0.2">
      <c r="A84" s="2" t="s">
        <v>56</v>
      </c>
      <c r="B84" s="3">
        <v>2610</v>
      </c>
      <c r="C84" s="61">
        <v>241</v>
      </c>
      <c r="D84" s="61"/>
      <c r="E84" s="11"/>
      <c r="F84" s="11"/>
      <c r="G84" s="11"/>
      <c r="H84" s="14"/>
    </row>
    <row r="85" spans="1:8" ht="64.5" customHeight="1" x14ac:dyDescent="0.2">
      <c r="A85" s="2" t="s">
        <v>57</v>
      </c>
      <c r="B85" s="3">
        <v>2630</v>
      </c>
      <c r="C85" s="61">
        <v>243</v>
      </c>
      <c r="D85" s="61">
        <v>220</v>
      </c>
      <c r="E85" s="11">
        <f>расшифровка!E47</f>
        <v>936332</v>
      </c>
      <c r="F85" s="11">
        <f>расшифровка!J47</f>
        <v>0</v>
      </c>
      <c r="G85" s="11">
        <f>F85</f>
        <v>0</v>
      </c>
      <c r="H85" s="13"/>
    </row>
    <row r="86" spans="1:8" ht="64.5" customHeight="1" x14ac:dyDescent="0.2">
      <c r="A86" s="2" t="s">
        <v>186</v>
      </c>
      <c r="B86" s="97">
        <v>2640</v>
      </c>
      <c r="C86" s="61">
        <v>323</v>
      </c>
      <c r="D86" s="61">
        <v>226</v>
      </c>
      <c r="E86" s="11">
        <f>расшифровка!E50</f>
        <v>322150</v>
      </c>
      <c r="F86" s="11">
        <f>расшифровка!F50</f>
        <v>0</v>
      </c>
      <c r="G86" s="11">
        <f>расшифровка!G50</f>
        <v>0</v>
      </c>
      <c r="H86" s="13"/>
    </row>
    <row r="87" spans="1:8" ht="38.25" x14ac:dyDescent="0.2">
      <c r="A87" s="2" t="s">
        <v>58</v>
      </c>
      <c r="B87" s="3">
        <v>2640</v>
      </c>
      <c r="C87" s="61">
        <v>244</v>
      </c>
      <c r="D87" s="61" t="s">
        <v>59</v>
      </c>
      <c r="E87" s="11">
        <f>расшифровка!E48-E99</f>
        <v>16766871.449999999</v>
      </c>
      <c r="F87" s="11">
        <f>расшифровка!J48</f>
        <v>9876323.370000001</v>
      </c>
      <c r="G87" s="11">
        <f>расшифровка!O48</f>
        <v>9730323.370000001</v>
      </c>
      <c r="H87" s="13"/>
    </row>
    <row r="88" spans="1:8" ht="15" x14ac:dyDescent="0.2">
      <c r="A88" s="2" t="s">
        <v>187</v>
      </c>
      <c r="B88" s="97">
        <v>2640</v>
      </c>
      <c r="C88" s="61">
        <v>247</v>
      </c>
      <c r="D88" s="61">
        <v>220</v>
      </c>
      <c r="E88" s="11">
        <f>расшифровка!E49</f>
        <v>2780952.14</v>
      </c>
      <c r="F88" s="11">
        <f>расшифровка!G49</f>
        <v>2000000</v>
      </c>
      <c r="G88" s="11">
        <f>расшифровка!O49</f>
        <v>2000000</v>
      </c>
      <c r="H88" s="13"/>
    </row>
    <row r="89" spans="1:8" ht="15" x14ac:dyDescent="0.2">
      <c r="A89" s="2" t="s">
        <v>33</v>
      </c>
      <c r="B89" s="2"/>
      <c r="C89" s="62"/>
      <c r="D89" s="61"/>
      <c r="E89" s="11"/>
      <c r="F89" s="11"/>
      <c r="G89" s="11"/>
      <c r="H89" s="13"/>
    </row>
    <row r="90" spans="1:8" ht="66" customHeight="1" x14ac:dyDescent="0.2">
      <c r="A90" s="2" t="s">
        <v>60</v>
      </c>
      <c r="B90" s="3">
        <v>2650</v>
      </c>
      <c r="C90" s="61">
        <v>400</v>
      </c>
      <c r="D90" s="61" t="s">
        <v>19</v>
      </c>
      <c r="E90" s="11"/>
      <c r="F90" s="11"/>
      <c r="G90" s="11"/>
      <c r="H90" s="13"/>
    </row>
    <row r="91" spans="1:8" ht="15" x14ac:dyDescent="0.2">
      <c r="A91" s="2" t="s">
        <v>21</v>
      </c>
      <c r="B91" s="2"/>
      <c r="C91" s="62"/>
      <c r="D91" s="61"/>
      <c r="E91" s="11"/>
      <c r="F91" s="11"/>
      <c r="G91" s="11"/>
      <c r="H91" s="13"/>
    </row>
    <row r="92" spans="1:8" ht="25.5" x14ac:dyDescent="0.2">
      <c r="A92" s="2" t="s">
        <v>61</v>
      </c>
      <c r="B92" s="3">
        <v>2651</v>
      </c>
      <c r="C92" s="61">
        <v>406</v>
      </c>
      <c r="D92" s="61"/>
      <c r="E92" s="11"/>
      <c r="F92" s="11"/>
      <c r="G92" s="11"/>
      <c r="H92" s="13"/>
    </row>
    <row r="93" spans="1:8" ht="38.25" x14ac:dyDescent="0.2">
      <c r="A93" s="2" t="s">
        <v>62</v>
      </c>
      <c r="B93" s="3">
        <v>2652</v>
      </c>
      <c r="C93" s="61">
        <v>407</v>
      </c>
      <c r="D93" s="61"/>
      <c r="E93" s="11"/>
      <c r="F93" s="11"/>
      <c r="G93" s="11"/>
      <c r="H93" s="13"/>
    </row>
    <row r="94" spans="1:8" ht="15" x14ac:dyDescent="0.2">
      <c r="A94" s="4" t="s">
        <v>70</v>
      </c>
      <c r="B94" s="3">
        <v>3000</v>
      </c>
      <c r="C94" s="61">
        <v>100</v>
      </c>
      <c r="D94" s="61" t="s">
        <v>19</v>
      </c>
      <c r="E94" s="11"/>
      <c r="F94" s="11">
        <f t="shared" ref="F94:G94" si="9">F95+F99</f>
        <v>0</v>
      </c>
      <c r="G94" s="11">
        <f t="shared" si="9"/>
        <v>0</v>
      </c>
      <c r="H94" s="14" t="s">
        <v>19</v>
      </c>
    </row>
    <row r="95" spans="1:8" ht="15" x14ac:dyDescent="0.2">
      <c r="A95" s="2" t="s">
        <v>21</v>
      </c>
      <c r="B95" s="2"/>
      <c r="C95" s="62"/>
      <c r="D95" s="61"/>
      <c r="E95" s="11">
        <f>SUM(E96:E98)</f>
        <v>0</v>
      </c>
      <c r="F95" s="11"/>
      <c r="G95" s="11"/>
      <c r="H95" s="13"/>
    </row>
    <row r="96" spans="1:8" ht="15" x14ac:dyDescent="0.2">
      <c r="A96" s="2" t="s">
        <v>63</v>
      </c>
      <c r="B96" s="3">
        <v>3010</v>
      </c>
      <c r="C96" s="62"/>
      <c r="D96" s="61"/>
      <c r="E96" s="11"/>
      <c r="F96" s="11"/>
      <c r="G96" s="11"/>
      <c r="H96" s="14" t="s">
        <v>19</v>
      </c>
    </row>
    <row r="97" spans="1:8" ht="27.75" customHeight="1" x14ac:dyDescent="0.2">
      <c r="A97" s="2" t="s">
        <v>64</v>
      </c>
      <c r="B97" s="3">
        <v>3020</v>
      </c>
      <c r="C97" s="62"/>
      <c r="D97" s="61"/>
      <c r="E97" s="11"/>
      <c r="F97" s="11"/>
      <c r="G97" s="11"/>
      <c r="H97" s="14" t="s">
        <v>19</v>
      </c>
    </row>
    <row r="98" spans="1:8" ht="15" x14ac:dyDescent="0.2">
      <c r="A98" s="2" t="s">
        <v>65</v>
      </c>
      <c r="B98" s="3">
        <v>3030</v>
      </c>
      <c r="C98" s="61"/>
      <c r="D98" s="61"/>
      <c r="E98" s="11"/>
      <c r="F98" s="11"/>
      <c r="G98" s="11"/>
      <c r="H98" s="14"/>
    </row>
    <row r="99" spans="1:8" ht="15" x14ac:dyDescent="0.2">
      <c r="A99" s="4" t="s">
        <v>71</v>
      </c>
      <c r="B99" s="3">
        <v>4000</v>
      </c>
      <c r="C99" s="61" t="s">
        <v>19</v>
      </c>
      <c r="D99" s="61" t="s">
        <v>19</v>
      </c>
      <c r="E99" s="124">
        <v>17813.96</v>
      </c>
      <c r="F99" s="11"/>
      <c r="G99" s="11"/>
      <c r="H99" s="14" t="s">
        <v>19</v>
      </c>
    </row>
    <row r="100" spans="1:8" ht="15" x14ac:dyDescent="0.2">
      <c r="A100" s="2" t="s">
        <v>33</v>
      </c>
      <c r="B100" s="2"/>
      <c r="C100" s="62"/>
      <c r="D100" s="62"/>
      <c r="E100" s="11"/>
      <c r="F100" s="11"/>
      <c r="G100" s="11"/>
      <c r="H100" s="13"/>
    </row>
    <row r="101" spans="1:8" ht="15" x14ac:dyDescent="0.2">
      <c r="A101" s="2" t="s">
        <v>66</v>
      </c>
      <c r="B101" s="3">
        <v>4010</v>
      </c>
      <c r="C101" s="61">
        <v>610</v>
      </c>
      <c r="D101" s="62"/>
      <c r="E101" s="124">
        <v>17813.96</v>
      </c>
      <c r="F101" s="11"/>
      <c r="G101" s="11"/>
      <c r="H101" s="14" t="s">
        <v>19</v>
      </c>
    </row>
    <row r="103" spans="1:8" s="9" customFormat="1" ht="21" customHeight="1" x14ac:dyDescent="0.2">
      <c r="A103" s="215" t="s">
        <v>73</v>
      </c>
      <c r="B103" s="215"/>
      <c r="C103" s="215"/>
      <c r="D103" s="215"/>
      <c r="E103" s="215"/>
      <c r="F103" s="215"/>
      <c r="G103" s="215"/>
      <c r="H103" s="96"/>
    </row>
    <row r="104" spans="1:8" s="9" customFormat="1" ht="12" x14ac:dyDescent="0.2">
      <c r="A104" s="215" t="s">
        <v>74</v>
      </c>
      <c r="B104" s="215"/>
      <c r="C104" s="215"/>
      <c r="D104" s="215"/>
      <c r="E104" s="215"/>
      <c r="F104" s="215"/>
      <c r="G104" s="96"/>
      <c r="H104" s="96"/>
    </row>
    <row r="105" spans="1:8" s="9" customFormat="1" ht="17.25" customHeight="1" x14ac:dyDescent="0.2">
      <c r="A105" s="215" t="s">
        <v>75</v>
      </c>
      <c r="B105" s="215"/>
      <c r="C105" s="215"/>
      <c r="D105" s="215"/>
      <c r="E105" s="215"/>
      <c r="F105" s="215"/>
      <c r="G105" s="96"/>
      <c r="H105" s="96"/>
    </row>
    <row r="106" spans="1:8" s="9" customFormat="1" ht="27" customHeight="1" x14ac:dyDescent="0.2">
      <c r="A106" s="215" t="s">
        <v>76</v>
      </c>
      <c r="B106" s="215"/>
      <c r="C106" s="215"/>
      <c r="D106" s="215"/>
      <c r="E106" s="215"/>
      <c r="F106" s="215"/>
      <c r="G106" s="96"/>
      <c r="H106" s="96"/>
    </row>
    <row r="107" spans="1:8" s="9" customFormat="1" ht="24" customHeight="1" x14ac:dyDescent="0.2">
      <c r="A107" s="215" t="s">
        <v>77</v>
      </c>
      <c r="B107" s="215"/>
      <c r="C107" s="215"/>
      <c r="D107" s="215"/>
      <c r="E107" s="215"/>
      <c r="F107" s="215"/>
      <c r="G107" s="96"/>
      <c r="H107" s="96"/>
    </row>
    <row r="108" spans="1:8" s="9" customFormat="1" ht="41.25" customHeight="1" x14ac:dyDescent="0.2">
      <c r="A108" s="215" t="s">
        <v>78</v>
      </c>
      <c r="B108" s="215"/>
      <c r="C108" s="215"/>
      <c r="D108" s="215"/>
      <c r="E108" s="215"/>
      <c r="F108" s="215"/>
      <c r="G108" s="96"/>
      <c r="H108" s="96"/>
    </row>
    <row r="109" spans="1:8" s="9" customFormat="1" ht="27" customHeight="1" x14ac:dyDescent="0.2">
      <c r="A109" s="215" t="s">
        <v>79</v>
      </c>
      <c r="B109" s="215"/>
      <c r="C109" s="215"/>
      <c r="D109" s="215"/>
      <c r="E109" s="215"/>
      <c r="F109" s="215"/>
      <c r="G109" s="96"/>
      <c r="H109" s="96"/>
    </row>
    <row r="110" spans="1:8" s="9" customFormat="1" ht="51" customHeight="1" x14ac:dyDescent="0.2">
      <c r="A110" s="215" t="s">
        <v>80</v>
      </c>
      <c r="B110" s="215"/>
      <c r="C110" s="215"/>
      <c r="D110" s="215"/>
      <c r="E110" s="215"/>
      <c r="F110" s="215"/>
      <c r="G110" s="96"/>
      <c r="H110" s="96"/>
    </row>
    <row r="111" spans="1:8" s="9" customFormat="1" ht="54" customHeight="1" x14ac:dyDescent="0.2">
      <c r="A111" s="215" t="s">
        <v>81</v>
      </c>
      <c r="B111" s="215"/>
      <c r="C111" s="215"/>
      <c r="D111" s="215"/>
      <c r="E111" s="215"/>
      <c r="F111" s="215"/>
      <c r="G111" s="96"/>
      <c r="H111" s="96"/>
    </row>
    <row r="112" spans="1:8" s="9" customFormat="1" ht="37.5" customHeight="1" x14ac:dyDescent="0.2">
      <c r="A112" s="215" t="s">
        <v>82</v>
      </c>
      <c r="B112" s="215"/>
      <c r="C112" s="215"/>
      <c r="D112" s="215"/>
      <c r="E112" s="215"/>
      <c r="F112" s="215"/>
      <c r="G112" s="215"/>
      <c r="H112" s="96"/>
    </row>
    <row r="113" spans="1:8" s="9" customFormat="1" ht="27" customHeight="1" x14ac:dyDescent="0.2">
      <c r="A113" s="215" t="s">
        <v>83</v>
      </c>
      <c r="B113" s="215"/>
      <c r="C113" s="215"/>
      <c r="D113" s="215"/>
      <c r="E113" s="215"/>
      <c r="F113" s="215"/>
      <c r="G113" s="215"/>
      <c r="H113" s="96"/>
    </row>
    <row r="114" spans="1:8" s="9" customFormat="1" ht="12" x14ac:dyDescent="0.2">
      <c r="A114" s="215" t="s">
        <v>84</v>
      </c>
      <c r="B114" s="215"/>
      <c r="C114" s="215"/>
      <c r="D114" s="215"/>
      <c r="E114" s="215"/>
      <c r="F114" s="215"/>
      <c r="G114" s="215"/>
      <c r="H114" s="96"/>
    </row>
    <row r="115" spans="1:8" s="9" customFormat="1" ht="36" customHeight="1" x14ac:dyDescent="0.2">
      <c r="A115" s="220" t="s">
        <v>85</v>
      </c>
      <c r="B115" s="220"/>
      <c r="C115" s="220"/>
      <c r="D115" s="220"/>
      <c r="E115" s="220"/>
      <c r="F115" s="220"/>
      <c r="G115" s="220"/>
      <c r="H115" s="98"/>
    </row>
    <row r="118" spans="1:8" ht="16.5" x14ac:dyDescent="0.2">
      <c r="A118" s="10"/>
    </row>
  </sheetData>
  <protectedRanges>
    <protectedRange sqref="E99" name="Диапазон1_5"/>
    <protectedRange sqref="E101" name="Диапазон1_5_1"/>
  </protectedRanges>
  <mergeCells count="17">
    <mergeCell ref="A115:G115"/>
    <mergeCell ref="A109:F109"/>
    <mergeCell ref="A110:F110"/>
    <mergeCell ref="A111:F111"/>
    <mergeCell ref="A112:G112"/>
    <mergeCell ref="A113:G113"/>
    <mergeCell ref="A114:G114"/>
    <mergeCell ref="A108:F108"/>
    <mergeCell ref="A19:E21"/>
    <mergeCell ref="A10:E10"/>
    <mergeCell ref="A11:C11"/>
    <mergeCell ref="A12:C12"/>
    <mergeCell ref="A103:G103"/>
    <mergeCell ref="A104:F104"/>
    <mergeCell ref="A105:F105"/>
    <mergeCell ref="A106:F106"/>
    <mergeCell ref="A107:F107"/>
  </mergeCells>
  <pageMargins left="0.70866141732283472" right="0.39370078740157483" top="0.74803149606299213" bottom="0.59055118110236227" header="0" footer="0"/>
  <pageSetup paperSize="9" scale="61"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abSelected="1" zoomScaleNormal="100" workbookViewId="0">
      <selection activeCell="E65" sqref="E65"/>
    </sheetView>
  </sheetViews>
  <sheetFormatPr defaultRowHeight="15" x14ac:dyDescent="0.25"/>
  <cols>
    <col min="1" max="1" width="5.5703125" style="70" customWidth="1"/>
    <col min="2" max="2" width="21.140625" style="70" customWidth="1"/>
    <col min="3" max="3" width="6.7109375" style="70" customWidth="1"/>
    <col min="4" max="4" width="6.28515625" style="70" customWidth="1"/>
    <col min="5" max="5" width="9.5703125" style="70" bestFit="1" customWidth="1"/>
    <col min="6" max="6" width="12.5703125" customWidth="1"/>
    <col min="7" max="8" width="12.7109375" customWidth="1"/>
    <col min="9" max="9" width="9.140625" customWidth="1"/>
  </cols>
  <sheetData>
    <row r="1" spans="1:9" s="1" customFormat="1" ht="15.75" x14ac:dyDescent="0.25">
      <c r="A1" s="8"/>
      <c r="B1" s="69" t="s">
        <v>185</v>
      </c>
      <c r="C1" s="70"/>
      <c r="D1" s="70"/>
      <c r="E1" s="70"/>
      <c r="F1"/>
      <c r="G1"/>
      <c r="H1"/>
      <c r="I1"/>
    </row>
    <row r="2" spans="1:9" s="1" customFormat="1" ht="16.5" x14ac:dyDescent="0.25">
      <c r="A2" s="8"/>
      <c r="B2" s="71"/>
      <c r="C2" s="70"/>
      <c r="D2" s="70"/>
      <c r="E2" s="70"/>
      <c r="F2"/>
      <c r="G2"/>
      <c r="H2"/>
      <c r="I2"/>
    </row>
    <row r="3" spans="1:9" s="9" customFormat="1" ht="78" customHeight="1" x14ac:dyDescent="0.2">
      <c r="A3" s="100" t="s">
        <v>86</v>
      </c>
      <c r="B3" s="100" t="s">
        <v>11</v>
      </c>
      <c r="C3" s="100" t="s">
        <v>87</v>
      </c>
      <c r="D3" s="100" t="s">
        <v>88</v>
      </c>
      <c r="E3" s="100" t="s">
        <v>184</v>
      </c>
      <c r="F3" s="99" t="s">
        <v>15</v>
      </c>
      <c r="G3" s="99"/>
      <c r="H3" s="99"/>
      <c r="I3" s="99"/>
    </row>
    <row r="4" spans="1:9" s="9" customFormat="1" ht="46.5" customHeight="1" x14ac:dyDescent="0.2">
      <c r="A4" s="100"/>
      <c r="B4" s="100"/>
      <c r="C4" s="100"/>
      <c r="D4" s="100"/>
      <c r="E4" s="100"/>
      <c r="F4" s="81" t="s">
        <v>189</v>
      </c>
      <c r="G4" s="81" t="s">
        <v>194</v>
      </c>
      <c r="H4" s="81" t="s">
        <v>209</v>
      </c>
      <c r="I4" s="99" t="s">
        <v>91</v>
      </c>
    </row>
    <row r="5" spans="1:9" s="9" customFormat="1" ht="45" customHeight="1" x14ac:dyDescent="0.2">
      <c r="A5" s="100"/>
      <c r="B5" s="100"/>
      <c r="C5" s="100"/>
      <c r="D5" s="100"/>
      <c r="E5" s="100"/>
      <c r="F5" s="81" t="s">
        <v>117</v>
      </c>
      <c r="G5" s="81" t="s">
        <v>89</v>
      </c>
      <c r="H5" s="81" t="s">
        <v>90</v>
      </c>
      <c r="I5" s="99"/>
    </row>
    <row r="6" spans="1:9" s="1" customFormat="1" ht="12.75" x14ac:dyDescent="0.2">
      <c r="A6" s="51">
        <v>1</v>
      </c>
      <c r="B6" s="51">
        <v>2</v>
      </c>
      <c r="C6" s="51">
        <v>3</v>
      </c>
      <c r="D6" s="51">
        <v>4</v>
      </c>
      <c r="E6" s="57" t="s">
        <v>183</v>
      </c>
      <c r="F6" s="68">
        <v>5</v>
      </c>
      <c r="G6" s="68">
        <v>6</v>
      </c>
      <c r="H6" s="68">
        <v>7</v>
      </c>
      <c r="I6" s="68">
        <v>8</v>
      </c>
    </row>
    <row r="7" spans="1:9" s="1" customFormat="1" ht="38.25" x14ac:dyDescent="0.2">
      <c r="A7" s="82" t="s">
        <v>92</v>
      </c>
      <c r="B7" s="58" t="s">
        <v>93</v>
      </c>
      <c r="C7" s="51">
        <v>26000</v>
      </c>
      <c r="D7" s="72" t="s">
        <v>19</v>
      </c>
      <c r="E7" s="72"/>
      <c r="F7" s="86">
        <f>F9+F10+F11+F15</f>
        <v>20824119.549999997</v>
      </c>
      <c r="G7" s="86">
        <f>G9+G10+G11+G15</f>
        <v>11876323.370000001</v>
      </c>
      <c r="H7" s="86">
        <f>H9+H10+H11+H15</f>
        <v>11730323.370000001</v>
      </c>
      <c r="I7" s="86"/>
    </row>
    <row r="8" spans="1:9" s="1" customFormat="1" ht="12.75" customHeight="1" x14ac:dyDescent="0.2">
      <c r="A8" s="83"/>
      <c r="B8" s="58" t="s">
        <v>21</v>
      </c>
      <c r="C8" s="73"/>
      <c r="D8" s="73"/>
      <c r="E8" s="73"/>
      <c r="F8" s="87"/>
      <c r="G8" s="87"/>
      <c r="H8" s="87"/>
      <c r="I8" s="87"/>
    </row>
    <row r="9" spans="1:9" s="1" customFormat="1" ht="298.5" customHeight="1" x14ac:dyDescent="0.2">
      <c r="A9" s="84" t="s">
        <v>126</v>
      </c>
      <c r="B9" s="58" t="s">
        <v>161</v>
      </c>
      <c r="C9" s="51">
        <v>26100</v>
      </c>
      <c r="D9" s="72" t="s">
        <v>19</v>
      </c>
      <c r="E9" s="72"/>
      <c r="F9" s="88"/>
      <c r="G9" s="88"/>
      <c r="H9" s="88"/>
      <c r="I9" s="87"/>
    </row>
    <row r="10" spans="1:9" s="1" customFormat="1" ht="126" customHeight="1" x14ac:dyDescent="0.2">
      <c r="A10" s="84" t="s">
        <v>127</v>
      </c>
      <c r="B10" s="58" t="s">
        <v>162</v>
      </c>
      <c r="C10" s="51">
        <v>26200</v>
      </c>
      <c r="D10" s="72" t="s">
        <v>19</v>
      </c>
      <c r="E10" s="72"/>
      <c r="F10" s="89"/>
      <c r="G10" s="89"/>
      <c r="H10" s="89"/>
      <c r="I10" s="87"/>
    </row>
    <row r="11" spans="1:9" s="1" customFormat="1" ht="114.75" customHeight="1" x14ac:dyDescent="0.2">
      <c r="A11" s="84" t="s">
        <v>128</v>
      </c>
      <c r="B11" s="58" t="s">
        <v>163</v>
      </c>
      <c r="C11" s="51">
        <v>26300</v>
      </c>
      <c r="D11" s="72" t="s">
        <v>19</v>
      </c>
      <c r="E11" s="72"/>
      <c r="F11" s="89"/>
      <c r="G11" s="89"/>
      <c r="H11" s="89"/>
      <c r="I11" s="87"/>
    </row>
    <row r="12" spans="1:9" s="59" customFormat="1" ht="52.5" customHeight="1" x14ac:dyDescent="0.2">
      <c r="A12" s="92" t="s">
        <v>173</v>
      </c>
      <c r="B12" s="67" t="s">
        <v>170</v>
      </c>
      <c r="C12" s="63">
        <v>26310</v>
      </c>
      <c r="D12" s="93" t="s">
        <v>19</v>
      </c>
      <c r="E12" s="94" t="s">
        <v>19</v>
      </c>
      <c r="F12" s="95"/>
      <c r="G12" s="89"/>
      <c r="H12" s="89"/>
      <c r="I12" s="89"/>
    </row>
    <row r="13" spans="1:9" s="59" customFormat="1" ht="15" customHeight="1" x14ac:dyDescent="0.2">
      <c r="A13" s="92"/>
      <c r="B13" s="67" t="s">
        <v>171</v>
      </c>
      <c r="C13" s="63" t="s">
        <v>172</v>
      </c>
      <c r="D13" s="93"/>
      <c r="E13" s="93"/>
      <c r="F13" s="89"/>
      <c r="G13" s="89"/>
      <c r="H13" s="89"/>
      <c r="I13" s="89"/>
    </row>
    <row r="14" spans="1:9" s="59" customFormat="1" ht="38.25" x14ac:dyDescent="0.2">
      <c r="A14" s="92" t="s">
        <v>174</v>
      </c>
      <c r="B14" s="67" t="s">
        <v>107</v>
      </c>
      <c r="C14" s="63">
        <v>26320</v>
      </c>
      <c r="D14" s="93" t="s">
        <v>19</v>
      </c>
      <c r="E14" s="95" t="s">
        <v>19</v>
      </c>
      <c r="F14" s="95"/>
      <c r="G14" s="89"/>
      <c r="H14" s="89"/>
      <c r="I14" s="89"/>
    </row>
    <row r="15" spans="1:9" s="1" customFormat="1" ht="129" customHeight="1" x14ac:dyDescent="0.2">
      <c r="A15" s="84" t="s">
        <v>129</v>
      </c>
      <c r="B15" s="58" t="s">
        <v>164</v>
      </c>
      <c r="C15" s="51">
        <v>26400</v>
      </c>
      <c r="D15" s="72" t="s">
        <v>19</v>
      </c>
      <c r="E15" s="72"/>
      <c r="F15" s="87">
        <f>F17+F21+F30+F32+F36+F29</f>
        <v>20824119.549999997</v>
      </c>
      <c r="G15" s="87">
        <f t="shared" ref="G15:H15" si="0">G17+G21+G30+G32+G36+G29</f>
        <v>11876323.370000001</v>
      </c>
      <c r="H15" s="87">
        <f t="shared" si="0"/>
        <v>11730323.370000001</v>
      </c>
      <c r="I15" s="87"/>
    </row>
    <row r="16" spans="1:9" s="1" customFormat="1" ht="15.75" customHeight="1" x14ac:dyDescent="0.2">
      <c r="A16" s="85"/>
      <c r="B16" s="58" t="s">
        <v>21</v>
      </c>
      <c r="C16" s="75"/>
      <c r="D16" s="75"/>
      <c r="E16" s="75"/>
      <c r="F16" s="87"/>
      <c r="G16" s="87"/>
      <c r="H16" s="87"/>
      <c r="I16" s="87"/>
    </row>
    <row r="17" spans="1:9" s="1" customFormat="1" ht="66.75" customHeight="1" x14ac:dyDescent="0.2">
      <c r="A17" s="82" t="s">
        <v>94</v>
      </c>
      <c r="B17" s="58" t="s">
        <v>133</v>
      </c>
      <c r="C17" s="51">
        <v>26410</v>
      </c>
      <c r="D17" s="72" t="s">
        <v>19</v>
      </c>
      <c r="E17" s="72"/>
      <c r="F17" s="87">
        <f>F19+F20</f>
        <v>6763066.2699999996</v>
      </c>
      <c r="G17" s="87">
        <f>G19+G20</f>
        <v>5948900.5</v>
      </c>
      <c r="H17" s="87">
        <f>H19+H20</f>
        <v>5948900.5</v>
      </c>
      <c r="I17" s="87"/>
    </row>
    <row r="18" spans="1:9" s="1" customFormat="1" ht="13.5" x14ac:dyDescent="0.2">
      <c r="A18" s="85"/>
      <c r="B18" s="58" t="s">
        <v>21</v>
      </c>
      <c r="C18" s="75"/>
      <c r="D18" s="75"/>
      <c r="E18" s="75"/>
      <c r="F18" s="87"/>
      <c r="G18" s="87"/>
      <c r="H18" s="87"/>
      <c r="I18" s="87"/>
    </row>
    <row r="19" spans="1:9" s="1" customFormat="1" ht="38.25" x14ac:dyDescent="0.2">
      <c r="A19" s="82" t="s">
        <v>95</v>
      </c>
      <c r="B19" s="58" t="s">
        <v>96</v>
      </c>
      <c r="C19" s="51">
        <v>26411</v>
      </c>
      <c r="D19" s="72" t="s">
        <v>19</v>
      </c>
      <c r="E19" s="72"/>
      <c r="F19" s="89"/>
      <c r="G19" s="89"/>
      <c r="H19" s="89"/>
      <c r="I19" s="87"/>
    </row>
    <row r="20" spans="1:9" s="1" customFormat="1" ht="38.25" customHeight="1" x14ac:dyDescent="0.2">
      <c r="A20" s="82" t="s">
        <v>97</v>
      </c>
      <c r="B20" s="58" t="s">
        <v>98</v>
      </c>
      <c r="C20" s="51">
        <v>26412</v>
      </c>
      <c r="D20" s="72" t="s">
        <v>19</v>
      </c>
      <c r="E20" s="72"/>
      <c r="F20" s="89">
        <f>расшифровка!B46</f>
        <v>6763066.2699999996</v>
      </c>
      <c r="G20" s="89">
        <f>расшифровка!G46</f>
        <v>5948900.5</v>
      </c>
      <c r="H20" s="89">
        <f>расшифровка!L46</f>
        <v>5948900.5</v>
      </c>
      <c r="I20" s="87"/>
    </row>
    <row r="21" spans="1:9" s="1" customFormat="1" ht="81" customHeight="1" x14ac:dyDescent="0.2">
      <c r="A21" s="84" t="s">
        <v>131</v>
      </c>
      <c r="B21" s="58" t="s">
        <v>134</v>
      </c>
      <c r="C21" s="51">
        <v>26420</v>
      </c>
      <c r="D21" s="72" t="s">
        <v>19</v>
      </c>
      <c r="E21" s="72"/>
      <c r="F21" s="87"/>
      <c r="G21" s="87"/>
      <c r="H21" s="87"/>
      <c r="I21" s="87"/>
    </row>
    <row r="22" spans="1:9" s="1" customFormat="1" ht="13.5" x14ac:dyDescent="0.2">
      <c r="A22" s="85"/>
      <c r="B22" s="58" t="s">
        <v>21</v>
      </c>
      <c r="C22" s="75"/>
      <c r="D22" s="75"/>
      <c r="E22" s="75"/>
      <c r="F22" s="87"/>
      <c r="G22" s="87"/>
      <c r="H22" s="87"/>
      <c r="I22" s="87"/>
    </row>
    <row r="23" spans="1:9" s="1" customFormat="1" ht="38.25" x14ac:dyDescent="0.2">
      <c r="A23" s="82" t="s">
        <v>99</v>
      </c>
      <c r="B23" s="58" t="s">
        <v>96</v>
      </c>
      <c r="C23" s="51">
        <v>26421</v>
      </c>
      <c r="D23" s="72" t="s">
        <v>19</v>
      </c>
      <c r="E23" s="72"/>
      <c r="F23" s="89">
        <f>SUM(F24:F28)</f>
        <v>0</v>
      </c>
      <c r="G23" s="89">
        <f>SUM(G24:G28)</f>
        <v>0</v>
      </c>
      <c r="H23" s="89">
        <f>SUM(H24:H28)</f>
        <v>0</v>
      </c>
      <c r="I23" s="87"/>
    </row>
    <row r="24" spans="1:9" s="1" customFormat="1" ht="15.75" x14ac:dyDescent="0.2">
      <c r="A24" s="82"/>
      <c r="B24" s="58" t="s">
        <v>171</v>
      </c>
      <c r="C24" s="51" t="s">
        <v>175</v>
      </c>
      <c r="D24" s="72"/>
      <c r="E24" s="51">
        <v>1030000000</v>
      </c>
      <c r="F24" s="89"/>
      <c r="G24" s="89"/>
      <c r="H24" s="89"/>
      <c r="I24" s="87"/>
    </row>
    <row r="25" spans="1:9" s="1" customFormat="1" ht="15.75" x14ac:dyDescent="0.2">
      <c r="A25" s="82"/>
      <c r="B25" s="51"/>
      <c r="C25" s="51" t="s">
        <v>179</v>
      </c>
      <c r="D25" s="72"/>
      <c r="E25" s="51">
        <v>1040000000</v>
      </c>
      <c r="F25" s="89"/>
      <c r="G25" s="89"/>
      <c r="H25" s="89"/>
      <c r="I25" s="87"/>
    </row>
    <row r="26" spans="1:9" s="1" customFormat="1" ht="15.75" x14ac:dyDescent="0.2">
      <c r="A26" s="82"/>
      <c r="B26" s="51"/>
      <c r="C26" s="51" t="s">
        <v>180</v>
      </c>
      <c r="D26" s="72"/>
      <c r="E26" s="51">
        <v>1050000000</v>
      </c>
      <c r="F26" s="89"/>
      <c r="G26" s="89"/>
      <c r="H26" s="89"/>
      <c r="I26" s="87"/>
    </row>
    <row r="27" spans="1:9" s="1" customFormat="1" ht="15.75" x14ac:dyDescent="0.2">
      <c r="A27" s="82"/>
      <c r="B27" s="51"/>
      <c r="C27" s="51" t="s">
        <v>181</v>
      </c>
      <c r="D27" s="72"/>
      <c r="E27" s="51">
        <v>1060000000</v>
      </c>
      <c r="F27" s="89"/>
      <c r="G27" s="89"/>
      <c r="H27" s="89"/>
      <c r="I27" s="87"/>
    </row>
    <row r="28" spans="1:9" s="1" customFormat="1" ht="15.75" x14ac:dyDescent="0.2">
      <c r="A28" s="82"/>
      <c r="B28" s="51"/>
      <c r="C28" s="51" t="s">
        <v>182</v>
      </c>
      <c r="D28" s="72"/>
      <c r="E28" s="51">
        <v>9010000000</v>
      </c>
      <c r="F28" s="89"/>
      <c r="G28" s="89"/>
      <c r="H28" s="89"/>
      <c r="I28" s="87"/>
    </row>
    <row r="29" spans="1:9" s="1" customFormat="1" ht="38.25" x14ac:dyDescent="0.2">
      <c r="A29" s="82" t="s">
        <v>100</v>
      </c>
      <c r="B29" s="58" t="s">
        <v>98</v>
      </c>
      <c r="C29" s="51">
        <v>26422</v>
      </c>
      <c r="D29" s="72" t="s">
        <v>19</v>
      </c>
      <c r="E29" s="72"/>
      <c r="F29" s="89">
        <f>расшифровка!C46</f>
        <v>7806630.9399999995</v>
      </c>
      <c r="G29" s="89">
        <f>расшифровка!H46</f>
        <v>5927422.8700000001</v>
      </c>
      <c r="H29" s="89">
        <f>расшифровка!M46</f>
        <v>5781422.8700000001</v>
      </c>
      <c r="I29" s="87"/>
    </row>
    <row r="30" spans="1:9" s="1" customFormat="1" ht="51" x14ac:dyDescent="0.2">
      <c r="A30" s="82" t="s">
        <v>101</v>
      </c>
      <c r="B30" s="58" t="s">
        <v>132</v>
      </c>
      <c r="C30" s="51">
        <v>26430</v>
      </c>
      <c r="D30" s="72" t="s">
        <v>19</v>
      </c>
      <c r="E30" s="72"/>
      <c r="F30" s="89"/>
      <c r="G30" s="89"/>
      <c r="H30" s="89"/>
      <c r="I30" s="87"/>
    </row>
    <row r="31" spans="1:9" s="1" customFormat="1" ht="15.75" x14ac:dyDescent="0.2">
      <c r="A31" s="82"/>
      <c r="B31" s="58" t="s">
        <v>171</v>
      </c>
      <c r="C31" s="51" t="s">
        <v>176</v>
      </c>
      <c r="D31" s="72"/>
      <c r="E31" s="72"/>
      <c r="F31" s="89"/>
      <c r="G31" s="89"/>
      <c r="H31" s="89"/>
      <c r="I31" s="87"/>
    </row>
    <row r="32" spans="1:9" s="1" customFormat="1" ht="49.5" customHeight="1" x14ac:dyDescent="0.2">
      <c r="A32" s="82" t="s">
        <v>130</v>
      </c>
      <c r="B32" s="58" t="s">
        <v>102</v>
      </c>
      <c r="C32" s="51">
        <v>26440</v>
      </c>
      <c r="D32" s="72" t="s">
        <v>19</v>
      </c>
      <c r="E32" s="72"/>
      <c r="F32" s="89"/>
      <c r="G32" s="89"/>
      <c r="H32" s="89"/>
      <c r="I32" s="87"/>
    </row>
    <row r="33" spans="1:11" s="1" customFormat="1" ht="13.5" x14ac:dyDescent="0.2">
      <c r="A33" s="85"/>
      <c r="B33" s="58" t="s">
        <v>21</v>
      </c>
      <c r="C33" s="75"/>
      <c r="D33" s="75"/>
      <c r="E33" s="75"/>
      <c r="F33" s="89"/>
      <c r="G33" s="89"/>
      <c r="H33" s="89"/>
      <c r="I33" s="87"/>
    </row>
    <row r="34" spans="1:11" s="1" customFormat="1" ht="38.25" x14ac:dyDescent="0.2">
      <c r="A34" s="82" t="s">
        <v>103</v>
      </c>
      <c r="B34" s="58" t="s">
        <v>96</v>
      </c>
      <c r="C34" s="51">
        <v>26441</v>
      </c>
      <c r="D34" s="72" t="s">
        <v>19</v>
      </c>
      <c r="E34" s="72"/>
      <c r="F34" s="89"/>
      <c r="G34" s="89"/>
      <c r="H34" s="89"/>
      <c r="I34" s="87"/>
    </row>
    <row r="35" spans="1:11" s="1" customFormat="1" ht="36.75" customHeight="1" x14ac:dyDescent="0.2">
      <c r="A35" s="82" t="s">
        <v>104</v>
      </c>
      <c r="B35" s="58" t="s">
        <v>98</v>
      </c>
      <c r="C35" s="51">
        <v>26442</v>
      </c>
      <c r="D35" s="72" t="s">
        <v>19</v>
      </c>
      <c r="E35" s="72"/>
      <c r="F35" s="89"/>
      <c r="G35" s="89"/>
      <c r="H35" s="89"/>
      <c r="I35" s="87"/>
    </row>
    <row r="36" spans="1:11" s="1" customFormat="1" ht="39.75" customHeight="1" x14ac:dyDescent="0.2">
      <c r="A36" s="84" t="s">
        <v>135</v>
      </c>
      <c r="B36" s="58" t="s">
        <v>165</v>
      </c>
      <c r="C36" s="51">
        <v>26450</v>
      </c>
      <c r="D36" s="72" t="s">
        <v>19</v>
      </c>
      <c r="E36" s="72"/>
      <c r="F36" s="87">
        <f>F38+F40</f>
        <v>6254422.3399999999</v>
      </c>
      <c r="G36" s="87">
        <f t="shared" ref="G36:H36" si="1">G38+G40</f>
        <v>0</v>
      </c>
      <c r="H36" s="87">
        <f t="shared" si="1"/>
        <v>0</v>
      </c>
      <c r="I36" s="87"/>
    </row>
    <row r="37" spans="1:11" s="1" customFormat="1" ht="13.5" x14ac:dyDescent="0.2">
      <c r="A37" s="85"/>
      <c r="B37" s="58" t="s">
        <v>21</v>
      </c>
      <c r="C37" s="75"/>
      <c r="D37" s="75"/>
      <c r="E37" s="75"/>
      <c r="F37" s="87"/>
      <c r="G37" s="87"/>
      <c r="H37" s="87"/>
      <c r="I37" s="87"/>
    </row>
    <row r="38" spans="1:11" s="1" customFormat="1" ht="38.25" x14ac:dyDescent="0.2">
      <c r="A38" s="82" t="s">
        <v>105</v>
      </c>
      <c r="B38" s="58" t="s">
        <v>96</v>
      </c>
      <c r="C38" s="51">
        <v>26451</v>
      </c>
      <c r="D38" s="72" t="s">
        <v>19</v>
      </c>
      <c r="E38" s="72"/>
      <c r="F38" s="89"/>
      <c r="G38" s="89">
        <f>расшифровка!I46</f>
        <v>0</v>
      </c>
      <c r="H38" s="89">
        <f>расшифровка!N46</f>
        <v>0</v>
      </c>
      <c r="I38" s="87"/>
    </row>
    <row r="39" spans="1:11" s="1" customFormat="1" ht="15.75" x14ac:dyDescent="0.2">
      <c r="A39" s="82"/>
      <c r="B39" s="58" t="s">
        <v>171</v>
      </c>
      <c r="C39" s="51" t="s">
        <v>177</v>
      </c>
      <c r="D39" s="72"/>
      <c r="E39" s="72"/>
      <c r="F39" s="89"/>
      <c r="G39" s="89"/>
      <c r="H39" s="89"/>
      <c r="I39" s="87"/>
    </row>
    <row r="40" spans="1:11" s="1" customFormat="1" ht="39.75" customHeight="1" x14ac:dyDescent="0.2">
      <c r="A40" s="82" t="s">
        <v>106</v>
      </c>
      <c r="B40" s="58" t="s">
        <v>107</v>
      </c>
      <c r="C40" s="51">
        <v>26452</v>
      </c>
      <c r="D40" s="72" t="s">
        <v>19</v>
      </c>
      <c r="E40" s="72"/>
      <c r="F40" s="89">
        <f>расшифровка!D46</f>
        <v>6254422.3399999999</v>
      </c>
      <c r="G40" s="89"/>
      <c r="H40" s="89"/>
      <c r="I40" s="87"/>
    </row>
    <row r="41" spans="1:11" s="1" customFormat="1" ht="131.25" customHeight="1" x14ac:dyDescent="0.2">
      <c r="A41" s="82" t="s">
        <v>108</v>
      </c>
      <c r="B41" s="58" t="s">
        <v>168</v>
      </c>
      <c r="C41" s="51">
        <v>26500</v>
      </c>
      <c r="D41" s="72" t="s">
        <v>19</v>
      </c>
      <c r="E41" s="72"/>
      <c r="F41" s="90">
        <f>SUM(F42:F44)</f>
        <v>0</v>
      </c>
      <c r="G41" s="90">
        <f>G42+G43+G44</f>
        <v>0</v>
      </c>
      <c r="H41" s="90">
        <f t="shared" ref="H41" si="2">SUM(H42:H44)</f>
        <v>0</v>
      </c>
      <c r="I41" s="90"/>
    </row>
    <row r="42" spans="1:11" s="1" customFormat="1" ht="25.5" x14ac:dyDescent="0.2">
      <c r="A42" s="107"/>
      <c r="B42" s="104" t="s">
        <v>109</v>
      </c>
      <c r="C42" s="101">
        <v>26510</v>
      </c>
      <c r="D42" s="74">
        <v>2024</v>
      </c>
      <c r="E42" s="74"/>
      <c r="F42" s="89"/>
      <c r="G42" s="89"/>
      <c r="H42" s="89"/>
      <c r="I42" s="89"/>
    </row>
    <row r="43" spans="1:11" s="1" customFormat="1" ht="13.5" x14ac:dyDescent="0.2">
      <c r="A43" s="108"/>
      <c r="B43" s="105"/>
      <c r="C43" s="102"/>
      <c r="D43" s="74">
        <v>2025</v>
      </c>
      <c r="E43" s="74"/>
      <c r="F43" s="89"/>
      <c r="G43" s="89"/>
      <c r="H43" s="89"/>
      <c r="I43" s="89"/>
    </row>
    <row r="44" spans="1:11" s="1" customFormat="1" ht="13.5" x14ac:dyDescent="0.2">
      <c r="A44" s="109"/>
      <c r="B44" s="106"/>
      <c r="C44" s="103"/>
      <c r="D44" s="74">
        <v>2026</v>
      </c>
      <c r="E44" s="74"/>
      <c r="F44" s="89"/>
      <c r="G44" s="89"/>
      <c r="H44" s="89"/>
      <c r="I44" s="89"/>
    </row>
    <row r="45" spans="1:11" s="1" customFormat="1" ht="118.5" customHeight="1" x14ac:dyDescent="0.2">
      <c r="A45" s="82" t="s">
        <v>110</v>
      </c>
      <c r="B45" s="58" t="s">
        <v>169</v>
      </c>
      <c r="C45" s="51">
        <v>26600</v>
      </c>
      <c r="D45" s="72" t="s">
        <v>19</v>
      </c>
      <c r="E45" s="72"/>
      <c r="F45" s="90">
        <f>F7</f>
        <v>20824119.549999997</v>
      </c>
      <c r="G45" s="90">
        <f>G7</f>
        <v>11876323.370000001</v>
      </c>
      <c r="H45" s="90">
        <f>H7</f>
        <v>11730323.370000001</v>
      </c>
      <c r="I45" s="90"/>
    </row>
    <row r="46" spans="1:11" s="1" customFormat="1" ht="25.5" x14ac:dyDescent="0.2">
      <c r="A46" s="112"/>
      <c r="B46" s="110" t="s">
        <v>109</v>
      </c>
      <c r="C46" s="111">
        <v>26610</v>
      </c>
      <c r="D46" s="74">
        <v>2024</v>
      </c>
      <c r="E46" s="74"/>
      <c r="F46" s="89"/>
      <c r="G46" s="91"/>
      <c r="H46" s="91"/>
      <c r="I46" s="91"/>
      <c r="K46" s="21"/>
    </row>
    <row r="47" spans="1:11" s="1" customFormat="1" ht="15" customHeight="1" x14ac:dyDescent="0.2">
      <c r="A47" s="112"/>
      <c r="B47" s="110"/>
      <c r="C47" s="111"/>
      <c r="D47" s="74">
        <v>2025</v>
      </c>
      <c r="E47" s="74"/>
      <c r="F47" s="89"/>
      <c r="G47" s="89"/>
      <c r="H47" s="89"/>
      <c r="I47" s="89"/>
    </row>
    <row r="48" spans="1:11" s="1" customFormat="1" ht="13.5" x14ac:dyDescent="0.2">
      <c r="A48" s="112"/>
      <c r="B48" s="110"/>
      <c r="C48" s="111"/>
      <c r="D48" s="74">
        <v>2026</v>
      </c>
      <c r="E48" s="74"/>
      <c r="F48" s="89"/>
      <c r="G48" s="89"/>
      <c r="H48" s="89"/>
      <c r="I48" s="89"/>
    </row>
    <row r="49" spans="1:10" s="5" customFormat="1" ht="6" customHeight="1" x14ac:dyDescent="0.2">
      <c r="A49" s="76"/>
      <c r="B49" s="77"/>
      <c r="C49" s="78"/>
      <c r="D49" s="76"/>
      <c r="E49" s="76"/>
      <c r="F49" s="17"/>
      <c r="G49" s="18"/>
      <c r="H49" s="18"/>
      <c r="I49" s="18"/>
    </row>
    <row r="50" spans="1:10" s="1" customFormat="1" ht="26.25" customHeight="1" x14ac:dyDescent="0.2">
      <c r="A50" s="222" t="s">
        <v>118</v>
      </c>
      <c r="B50" s="222"/>
      <c r="C50" s="222"/>
      <c r="D50" s="222"/>
      <c r="E50" s="222"/>
      <c r="F50" s="222"/>
      <c r="G50" s="222"/>
      <c r="H50" s="222"/>
      <c r="I50" s="222"/>
    </row>
    <row r="51" spans="1:10" s="1" customFormat="1" ht="109.5" customHeight="1" x14ac:dyDescent="0.2">
      <c r="A51" s="223" t="s">
        <v>178</v>
      </c>
      <c r="B51" s="223"/>
      <c r="C51" s="223"/>
      <c r="D51" s="223"/>
      <c r="E51" s="223"/>
      <c r="F51" s="223"/>
      <c r="G51" s="223"/>
      <c r="H51" s="223"/>
      <c r="I51" s="223"/>
    </row>
    <row r="52" spans="1:10" s="1" customFormat="1" ht="109.5" customHeight="1" x14ac:dyDescent="0.2">
      <c r="A52" s="215" t="s">
        <v>111</v>
      </c>
      <c r="B52" s="215"/>
      <c r="C52" s="215"/>
      <c r="D52" s="215"/>
      <c r="E52" s="215"/>
      <c r="F52" s="215"/>
      <c r="G52" s="215"/>
      <c r="H52" s="215"/>
      <c r="I52" s="215"/>
    </row>
    <row r="53" spans="1:10" s="1" customFormat="1" ht="37.5" customHeight="1" x14ac:dyDescent="0.2">
      <c r="A53" s="215" t="s">
        <v>112</v>
      </c>
      <c r="B53" s="215"/>
      <c r="C53" s="215"/>
      <c r="D53" s="215"/>
      <c r="E53" s="215"/>
      <c r="F53" s="215"/>
      <c r="G53" s="215"/>
      <c r="H53" s="215"/>
      <c r="I53" s="215"/>
    </row>
    <row r="54" spans="1:10" s="1" customFormat="1" ht="23.25" customHeight="1" x14ac:dyDescent="0.2">
      <c r="A54" s="215" t="s">
        <v>113</v>
      </c>
      <c r="B54" s="215"/>
      <c r="C54" s="215"/>
      <c r="D54" s="215"/>
      <c r="E54" s="215"/>
      <c r="F54" s="215"/>
      <c r="G54" s="215"/>
      <c r="H54" s="215"/>
      <c r="I54" s="215"/>
    </row>
    <row r="55" spans="1:10" s="1" customFormat="1" ht="13.5" customHeight="1" x14ac:dyDescent="0.2">
      <c r="A55" s="215" t="s">
        <v>114</v>
      </c>
      <c r="B55" s="215"/>
      <c r="C55" s="215"/>
      <c r="D55" s="215"/>
      <c r="E55" s="215"/>
      <c r="F55" s="215"/>
      <c r="G55" s="215"/>
      <c r="H55" s="215"/>
      <c r="I55" s="215"/>
    </row>
    <row r="56" spans="1:10" s="1" customFormat="1" ht="14.25" customHeight="1" x14ac:dyDescent="0.2">
      <c r="A56" s="215" t="s">
        <v>115</v>
      </c>
      <c r="B56" s="215"/>
      <c r="C56" s="215"/>
      <c r="D56" s="215"/>
      <c r="E56" s="215"/>
      <c r="F56" s="215"/>
      <c r="G56" s="215"/>
      <c r="H56" s="215"/>
      <c r="I56" s="215"/>
    </row>
    <row r="57" spans="1:10" s="1" customFormat="1" ht="49.5" customHeight="1" x14ac:dyDescent="0.2">
      <c r="A57" s="215" t="s">
        <v>116</v>
      </c>
      <c r="B57" s="215"/>
      <c r="C57" s="215"/>
      <c r="D57" s="215"/>
      <c r="E57" s="215"/>
      <c r="F57" s="215"/>
      <c r="G57" s="215"/>
      <c r="H57" s="215"/>
      <c r="I57" s="215"/>
    </row>
    <row r="58" spans="1:10" s="1" customFormat="1" ht="20.25" customHeight="1" x14ac:dyDescent="0.25">
      <c r="A58" s="79"/>
      <c r="B58" s="80"/>
      <c r="C58" s="80"/>
      <c r="D58" s="80"/>
      <c r="E58" s="80"/>
      <c r="F58" s="66"/>
      <c r="G58" s="66"/>
      <c r="H58" s="66"/>
      <c r="I58" s="59"/>
    </row>
    <row r="59" spans="1:10" s="7" customFormat="1" ht="15.75" x14ac:dyDescent="0.25">
      <c r="A59" s="199" t="s">
        <v>191</v>
      </c>
      <c r="B59" s="182"/>
      <c r="C59" s="182"/>
      <c r="D59" s="182"/>
      <c r="E59" s="182" t="s">
        <v>200</v>
      </c>
      <c r="F59" s="182"/>
      <c r="G59" s="200" t="s">
        <v>196</v>
      </c>
      <c r="H59" s="182"/>
      <c r="I59" s="182"/>
      <c r="J59" s="201"/>
    </row>
    <row r="60" spans="1:10" s="7" customFormat="1" ht="15.75" x14ac:dyDescent="0.25">
      <c r="A60" s="199" t="s">
        <v>119</v>
      </c>
      <c r="B60" s="182"/>
      <c r="C60" s="182"/>
      <c r="D60" s="182"/>
      <c r="E60" s="182"/>
      <c r="F60" s="182"/>
      <c r="G60" s="182"/>
      <c r="H60" s="182"/>
      <c r="I60" s="182"/>
      <c r="J60" s="201"/>
    </row>
    <row r="61" spans="1:10" s="7" customFormat="1" ht="15.75" x14ac:dyDescent="0.25">
      <c r="A61" s="199"/>
      <c r="B61" s="182"/>
      <c r="C61" s="182"/>
      <c r="D61" s="182"/>
      <c r="E61" s="182"/>
      <c r="F61" s="182"/>
      <c r="G61" s="182"/>
      <c r="H61" s="182"/>
      <c r="I61" s="182"/>
      <c r="J61" s="201"/>
    </row>
    <row r="62" spans="1:10" s="7" customFormat="1" ht="15.75" x14ac:dyDescent="0.25">
      <c r="A62" s="199" t="s">
        <v>198</v>
      </c>
      <c r="B62" s="182"/>
      <c r="C62" s="182"/>
      <c r="D62" s="182"/>
      <c r="E62" s="182"/>
      <c r="F62" s="182" t="s">
        <v>197</v>
      </c>
      <c r="G62" s="182"/>
      <c r="H62" s="182">
        <v>566403</v>
      </c>
      <c r="I62" s="182"/>
      <c r="J62" s="201"/>
    </row>
    <row r="63" spans="1:10" s="7" customFormat="1" ht="15.75" x14ac:dyDescent="0.25">
      <c r="A63" s="199" t="s">
        <v>120</v>
      </c>
      <c r="B63" s="182"/>
      <c r="C63" s="182"/>
      <c r="D63" s="182"/>
      <c r="E63" s="182"/>
      <c r="F63" s="182"/>
      <c r="G63" s="182"/>
      <c r="H63" s="182"/>
      <c r="I63" s="182"/>
      <c r="J63" s="201"/>
    </row>
    <row r="64" spans="1:10" s="7" customFormat="1" ht="15.75" x14ac:dyDescent="0.25">
      <c r="A64" s="221">
        <v>45328</v>
      </c>
      <c r="B64" s="221"/>
      <c r="C64" s="182"/>
      <c r="D64" s="182"/>
      <c r="E64" s="182"/>
      <c r="F64" s="182"/>
      <c r="G64" s="182"/>
      <c r="H64" s="182"/>
      <c r="I64" s="182"/>
      <c r="J64" s="201"/>
    </row>
    <row r="65" spans="1:10" s="7" customFormat="1" ht="15.75" x14ac:dyDescent="0.25">
      <c r="A65" s="202"/>
      <c r="B65" s="201"/>
      <c r="C65" s="201"/>
      <c r="D65" s="201"/>
      <c r="E65" s="201"/>
      <c r="F65" s="201"/>
      <c r="G65" s="201"/>
      <c r="H65" s="201"/>
      <c r="I65" s="201"/>
      <c r="J65" s="201"/>
    </row>
  </sheetData>
  <mergeCells count="9">
    <mergeCell ref="A56:I56"/>
    <mergeCell ref="A57:I57"/>
    <mergeCell ref="A64:B64"/>
    <mergeCell ref="A50:I50"/>
    <mergeCell ref="A51:I51"/>
    <mergeCell ref="A52:I52"/>
    <mergeCell ref="A53:I53"/>
    <mergeCell ref="A54:I54"/>
    <mergeCell ref="A55:I55"/>
  </mergeCells>
  <pageMargins left="0.70866141732283472" right="0.19685039370078741" top="0.74803149606299213" bottom="0.59055118110236227" header="0" footer="0"/>
  <pageSetup paperSize="9" scale="88" fitToHeight="0" orientation="portrait" r:id="rId1"/>
  <rowBreaks count="3" manualBreakCount="3">
    <brk id="13" max="9" man="1"/>
    <brk id="37" max="9" man="1"/>
    <brk id="5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расшифровка</vt:lpstr>
      <vt:lpstr>контроль</vt:lpstr>
      <vt:lpstr>раздел 1</vt:lpstr>
      <vt:lpstr>раздел 2</vt:lpstr>
      <vt:lpstr>'раздел 2'!sub_26310</vt:lpstr>
      <vt:lpstr>'раздел 2'!sub_263101</vt:lpstr>
      <vt:lpstr>'раздел 2'!sub_26320</vt:lpstr>
      <vt:lpstr>'раздел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Чернышева Татьяна Владимировна</dc:creator>
  <cp:lastModifiedBy>PCPC</cp:lastModifiedBy>
  <cp:lastPrinted>2024-02-09T08:11:20Z</cp:lastPrinted>
  <dcterms:created xsi:type="dcterms:W3CDTF">2020-01-28T01:48:28Z</dcterms:created>
  <dcterms:modified xsi:type="dcterms:W3CDTF">2024-02-09T08:14:41Z</dcterms:modified>
</cp:coreProperties>
</file>